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orkspaces\c\CMS_QA\Product Management\System Engineering\Detectors\RPC\Endcap\Signal\"/>
    </mc:Choice>
  </mc:AlternateContent>
  <bookViews>
    <workbookView xWindow="0" yWindow="1350" windowWidth="28800" windowHeight="142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P22" i="1" l="1"/>
  <c r="P21" i="1"/>
  <c r="P20" i="1"/>
  <c r="P19" i="1"/>
  <c r="P18" i="1"/>
  <c r="Q21" i="1"/>
  <c r="Q20" i="1"/>
  <c r="Q19" i="1"/>
  <c r="Q18" i="1"/>
  <c r="R20" i="1"/>
  <c r="R19" i="1"/>
  <c r="R18" i="1"/>
  <c r="R17" i="1"/>
  <c r="R16" i="1"/>
  <c r="AN6" i="1" l="1"/>
  <c r="AN5" i="1"/>
  <c r="AB5" i="1"/>
  <c r="R42" i="1"/>
  <c r="R41" i="1"/>
  <c r="Q42" i="1"/>
  <c r="Q41" i="1"/>
  <c r="Q40" i="1"/>
  <c r="P42" i="1"/>
  <c r="P41" i="1"/>
  <c r="P40" i="1"/>
  <c r="P39" i="1"/>
  <c r="O42" i="1"/>
  <c r="O41" i="1"/>
  <c r="O40" i="1"/>
  <c r="O39" i="1"/>
  <c r="O38" i="1"/>
  <c r="N42" i="1"/>
  <c r="N41" i="1"/>
  <c r="N40" i="1"/>
  <c r="N39" i="1"/>
  <c r="N38" i="1"/>
  <c r="N37" i="1"/>
  <c r="M42" i="1"/>
  <c r="M41" i="1"/>
  <c r="M40" i="1"/>
  <c r="M39" i="1"/>
  <c r="M38" i="1"/>
  <c r="M37" i="1"/>
  <c r="M36" i="1"/>
  <c r="L42" i="1"/>
  <c r="L41" i="1"/>
  <c r="L40" i="1"/>
  <c r="L39" i="1"/>
  <c r="L38" i="1"/>
  <c r="L37" i="1"/>
  <c r="L36" i="1"/>
  <c r="L35" i="1"/>
  <c r="K42" i="1"/>
  <c r="K41" i="1"/>
  <c r="K40" i="1"/>
  <c r="K39" i="1"/>
  <c r="K38" i="1"/>
  <c r="G38" i="1" s="1"/>
  <c r="K37" i="1"/>
  <c r="K36" i="1"/>
  <c r="K35" i="1"/>
  <c r="K34" i="1"/>
  <c r="J42" i="1"/>
  <c r="J41" i="1"/>
  <c r="J40" i="1"/>
  <c r="J39" i="1"/>
  <c r="J38" i="1"/>
  <c r="J37" i="1"/>
  <c r="J36" i="1"/>
  <c r="G36" i="1" s="1"/>
  <c r="J35" i="1"/>
  <c r="J34" i="1"/>
  <c r="J33" i="1"/>
  <c r="O43" i="1"/>
  <c r="O44" i="1"/>
  <c r="N44" i="1"/>
  <c r="N43" i="1"/>
  <c r="N45" i="1"/>
  <c r="M45" i="1"/>
  <c r="M44" i="1"/>
  <c r="M43" i="1"/>
  <c r="M46" i="1"/>
  <c r="L45" i="1"/>
  <c r="K45" i="1"/>
  <c r="J45" i="1"/>
  <c r="L44" i="1"/>
  <c r="K44" i="1"/>
  <c r="J44" i="1"/>
  <c r="L43" i="1"/>
  <c r="K43" i="1"/>
  <c r="J43" i="1"/>
  <c r="L46" i="1"/>
  <c r="K46" i="1"/>
  <c r="J46" i="1"/>
  <c r="L29" i="1"/>
  <c r="K29" i="1"/>
  <c r="J29" i="1"/>
  <c r="K30" i="1"/>
  <c r="J30" i="1"/>
  <c r="G30" i="1" s="1"/>
  <c r="J31" i="1"/>
  <c r="G33" i="1"/>
  <c r="G32" i="1"/>
  <c r="G31" i="1"/>
  <c r="L21" i="1"/>
  <c r="K21" i="1"/>
  <c r="L20" i="1"/>
  <c r="K20" i="1"/>
  <c r="L19" i="1"/>
  <c r="K19" i="1"/>
  <c r="L18" i="1"/>
  <c r="K18" i="1"/>
  <c r="L22" i="1"/>
  <c r="K22" i="1"/>
  <c r="Q17" i="1"/>
  <c r="P17" i="1"/>
  <c r="O17" i="1"/>
  <c r="N17" i="1"/>
  <c r="M17" i="1"/>
  <c r="L17" i="1"/>
  <c r="K17" i="1"/>
  <c r="Q16" i="1"/>
  <c r="P16" i="1"/>
  <c r="O16" i="1"/>
  <c r="N16" i="1"/>
  <c r="M16" i="1"/>
  <c r="L16" i="1"/>
  <c r="K16" i="1"/>
  <c r="Q15" i="1"/>
  <c r="P15" i="1"/>
  <c r="O15" i="1"/>
  <c r="N15" i="1"/>
  <c r="M15" i="1"/>
  <c r="L15" i="1"/>
  <c r="K15" i="1"/>
  <c r="P14" i="1"/>
  <c r="O14" i="1"/>
  <c r="N14" i="1"/>
  <c r="M14" i="1"/>
  <c r="L14" i="1"/>
  <c r="K14" i="1"/>
  <c r="O13" i="1"/>
  <c r="N13" i="1"/>
  <c r="M13" i="1"/>
  <c r="L13" i="1"/>
  <c r="K13" i="1"/>
  <c r="N12" i="1"/>
  <c r="M12" i="1"/>
  <c r="L12" i="1"/>
  <c r="K12" i="1"/>
  <c r="M11" i="1"/>
  <c r="L11" i="1"/>
  <c r="K11" i="1"/>
  <c r="L10" i="1"/>
  <c r="K10" i="1"/>
  <c r="K9" i="1"/>
  <c r="K6" i="1"/>
  <c r="K5" i="1"/>
  <c r="L5" i="1"/>
  <c r="G29" i="1" l="1"/>
  <c r="G44" i="1"/>
  <c r="G45" i="1"/>
  <c r="G34" i="1"/>
  <c r="G42" i="1"/>
  <c r="G46" i="1"/>
  <c r="G43" i="1"/>
  <c r="G40" i="1"/>
  <c r="G37" i="1"/>
  <c r="G41" i="1"/>
  <c r="G35" i="1"/>
  <c r="G39" i="1"/>
  <c r="G2" i="1" l="1"/>
  <c r="G3" i="1"/>
  <c r="G1" i="1"/>
  <c r="G25" i="1"/>
  <c r="G26" i="1"/>
  <c r="G27" i="1"/>
</calcChain>
</file>

<file path=xl/sharedStrings.xml><?xml version="1.0" encoding="utf-8"?>
<sst xmlns="http://schemas.openxmlformats.org/spreadsheetml/2006/main" count="107" uniqueCount="55">
  <si>
    <t>Radial</t>
  </si>
  <si>
    <t>Periph</t>
  </si>
  <si>
    <t>pp1</t>
  </si>
  <si>
    <t>3D Length</t>
  </si>
  <si>
    <t>min</t>
  </si>
  <si>
    <t>max</t>
  </si>
  <si>
    <t>sum</t>
  </si>
  <si>
    <t>RE 4/1/01</t>
  </si>
  <si>
    <t>RE 4/1/02</t>
  </si>
  <si>
    <t>RE 4/1/03</t>
  </si>
  <si>
    <t>RE 4/1/04</t>
  </si>
  <si>
    <t>RE 4/1/05</t>
  </si>
  <si>
    <t>RE 4/1/06</t>
  </si>
  <si>
    <t>RE 4/1/07</t>
  </si>
  <si>
    <t>RE 4/1/08</t>
  </si>
  <si>
    <t>RE 4/1/09</t>
  </si>
  <si>
    <t>RE 4/1/10</t>
  </si>
  <si>
    <t>RE 4/1/11</t>
  </si>
  <si>
    <t>RE 4/1/12</t>
  </si>
  <si>
    <t>RE 4/1/13</t>
  </si>
  <si>
    <t>RE 4/1/14</t>
  </si>
  <si>
    <t>RE 4/1/15</t>
  </si>
  <si>
    <t>RE 4/1/16</t>
  </si>
  <si>
    <t>RE 4/1/17</t>
  </si>
  <si>
    <t>RE 4/1/18</t>
  </si>
  <si>
    <t>RE 3/1/01</t>
  </si>
  <si>
    <t>RE 3/1/02</t>
  </si>
  <si>
    <t>RE 3/1/03</t>
  </si>
  <si>
    <t>RE 3/1/04</t>
  </si>
  <si>
    <t>RE 3/1/05</t>
  </si>
  <si>
    <t>RE 3/1/06</t>
  </si>
  <si>
    <t>RE 3/1/07</t>
  </si>
  <si>
    <t>RE 3/1/08</t>
  </si>
  <si>
    <t>RE 3/1/09</t>
  </si>
  <si>
    <t>RE 3/1/10</t>
  </si>
  <si>
    <t>RE 3/1/11</t>
  </si>
  <si>
    <t>RE 3/1/12</t>
  </si>
  <si>
    <t>RE 3/1/13</t>
  </si>
  <si>
    <t>RE 3/1/14</t>
  </si>
  <si>
    <t>RE 3/1/15</t>
  </si>
  <si>
    <t>RE 3/1/16</t>
  </si>
  <si>
    <t>RE 3/1/17</t>
  </si>
  <si>
    <t>RE 3/1/18</t>
  </si>
  <si>
    <t>pp2</t>
  </si>
  <si>
    <t>usc55</t>
  </si>
  <si>
    <t>pp2 plus</t>
  </si>
  <si>
    <t>pp2 minus</t>
  </si>
  <si>
    <t>chain</t>
  </si>
  <si>
    <t>uxc</t>
  </si>
  <si>
    <t>tunnel</t>
  </si>
  <si>
    <t>usc</t>
  </si>
  <si>
    <t>mini chain towers</t>
  </si>
  <si>
    <t>Far</t>
  </si>
  <si>
    <t>Near</t>
  </si>
  <si>
    <t>PP1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</si>
</sst>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0" fontId="2" fillId="3" borderId="0" xfId="0" applyFont="1" applyFill="1" applyAlignment="1">
      <alignment horizontal="center" textRotation="90"/>
    </xf>
    <xf numFmtId="0" fontId="2" fillId="0" borderId="0" xfId="0" applyFont="1" applyFill="1" applyAlignment="1">
      <alignment horizontal="center" textRotation="90"/>
    </xf>
    <xf numFmtId="165" fontId="2" fillId="2" borderId="1" xfId="1" applyNumberFormat="1" applyFont="1" applyFill="1" applyBorder="1"/>
    <xf numFmtId="165" fontId="2" fillId="2" borderId="0" xfId="0" applyNumberFormat="1" applyFont="1" applyFill="1"/>
    <xf numFmtId="0" fontId="0" fillId="2" borderId="1" xfId="0" applyFill="1" applyBorder="1"/>
    <xf numFmtId="0" fontId="3" fillId="4" borderId="0" xfId="0" applyFont="1" applyFill="1"/>
    <xf numFmtId="0" fontId="0" fillId="4" borderId="0" xfId="0" applyFill="1"/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46"/>
  <sheetViews>
    <sheetView showGridLines="0" tabSelected="1" workbookViewId="0">
      <selection activeCell="D6" sqref="D6"/>
    </sheetView>
  </sheetViews>
  <sheetFormatPr defaultColWidth="2.7109375" defaultRowHeight="15" x14ac:dyDescent="0.25"/>
  <cols>
    <col min="2" max="2" width="5.28515625" bestFit="1" customWidth="1"/>
    <col min="4" max="4" width="9.28515625" bestFit="1" customWidth="1"/>
    <col min="5" max="5" width="4.28515625" bestFit="1" customWidth="1"/>
    <col min="6" max="6" width="4.7109375" bestFit="1" customWidth="1"/>
    <col min="7" max="7" width="5.5703125" bestFit="1" customWidth="1"/>
    <col min="8" max="8" width="5" bestFit="1" customWidth="1"/>
    <col min="9" max="9" width="4" bestFit="1" customWidth="1"/>
    <col min="10" max="21" width="5" bestFit="1" customWidth="1"/>
    <col min="22" max="22" width="4" bestFit="1" customWidth="1"/>
    <col min="25" max="26" width="4.28515625" bestFit="1" customWidth="1"/>
    <col min="28" max="28" width="4.5703125" bestFit="1" customWidth="1"/>
    <col min="29" max="29" width="5" bestFit="1" customWidth="1"/>
    <col min="30" max="30" width="6" bestFit="1" customWidth="1"/>
    <col min="31" max="34" width="5" bestFit="1" customWidth="1"/>
    <col min="37" max="37" width="10.140625" bestFit="1" customWidth="1"/>
    <col min="38" max="38" width="5.85546875" bestFit="1" customWidth="1"/>
    <col min="40" max="40" width="4.5703125" bestFit="1" customWidth="1"/>
    <col min="41" max="41" width="5" bestFit="1" customWidth="1"/>
    <col min="42" max="42" width="6" bestFit="1" customWidth="1"/>
    <col min="43" max="43" width="5" bestFit="1" customWidth="1"/>
    <col min="44" max="45" width="6" bestFit="1" customWidth="1"/>
  </cols>
  <sheetData>
    <row r="1" spans="2:46" x14ac:dyDescent="0.25">
      <c r="F1" t="s">
        <v>4</v>
      </c>
      <c r="G1" s="6">
        <f>MIN(G5:G22)</f>
        <v>7.6999999999999993</v>
      </c>
    </row>
    <row r="2" spans="2:46" x14ac:dyDescent="0.25">
      <c r="F2" t="s">
        <v>5</v>
      </c>
      <c r="G2" s="6">
        <f>MAX(G5:G22)</f>
        <v>32.200000000000003</v>
      </c>
    </row>
    <row r="3" spans="2:46" x14ac:dyDescent="0.25">
      <c r="F3" t="s">
        <v>6</v>
      </c>
      <c r="G3" s="6">
        <f>SUM(G5:G22)</f>
        <v>337.29999999999995</v>
      </c>
    </row>
    <row r="4" spans="2:46" ht="88.5" x14ac:dyDescent="0.25">
      <c r="G4" s="4" t="s">
        <v>3</v>
      </c>
      <c r="H4" s="3" t="s">
        <v>0</v>
      </c>
      <c r="I4" s="3" t="s">
        <v>1</v>
      </c>
      <c r="J4" s="3" t="s">
        <v>1</v>
      </c>
      <c r="K4" s="3" t="s">
        <v>1</v>
      </c>
      <c r="L4" s="3" t="s">
        <v>1</v>
      </c>
      <c r="M4" s="3" t="s">
        <v>1</v>
      </c>
      <c r="N4" s="3" t="s">
        <v>1</v>
      </c>
      <c r="O4" s="3" t="s">
        <v>1</v>
      </c>
      <c r="P4" s="3" t="s">
        <v>1</v>
      </c>
      <c r="Q4" s="3" t="s">
        <v>1</v>
      </c>
      <c r="R4" s="3" t="s">
        <v>1</v>
      </c>
      <c r="S4" s="3" t="s">
        <v>1</v>
      </c>
      <c r="T4" s="3" t="s">
        <v>1</v>
      </c>
      <c r="U4" s="3" t="s">
        <v>2</v>
      </c>
      <c r="V4" s="3" t="s">
        <v>54</v>
      </c>
      <c r="AB4" s="4" t="s">
        <v>3</v>
      </c>
      <c r="AC4" s="3" t="s">
        <v>2</v>
      </c>
      <c r="AD4" s="3" t="s">
        <v>51</v>
      </c>
      <c r="AE4" s="3"/>
      <c r="AF4" s="3"/>
      <c r="AG4" s="3"/>
      <c r="AH4" s="3"/>
      <c r="AN4" s="4" t="s">
        <v>3</v>
      </c>
      <c r="AO4" s="3" t="s">
        <v>43</v>
      </c>
      <c r="AP4" s="3" t="s">
        <v>47</v>
      </c>
      <c r="AQ4" s="3" t="s">
        <v>48</v>
      </c>
      <c r="AR4" s="3" t="s">
        <v>49</v>
      </c>
      <c r="AS4" s="3" t="s">
        <v>50</v>
      </c>
      <c r="AT4" s="3"/>
    </row>
    <row r="5" spans="2:46" x14ac:dyDescent="0.25">
      <c r="B5" t="s">
        <v>53</v>
      </c>
      <c r="D5" s="2" t="s">
        <v>7</v>
      </c>
      <c r="E5" s="10" t="s">
        <v>2</v>
      </c>
      <c r="G5" s="5">
        <f>ROUNDUP(SUM(H5:V5)/1000,1)</f>
        <v>13.2</v>
      </c>
      <c r="H5" s="1">
        <v>4570</v>
      </c>
      <c r="I5" s="1">
        <v>198</v>
      </c>
      <c r="J5" s="1">
        <v>0</v>
      </c>
      <c r="K5" s="1">
        <f>1482+1359</f>
        <v>2841</v>
      </c>
      <c r="L5" s="1">
        <f>1367+1296</f>
        <v>2663</v>
      </c>
      <c r="M5" s="1"/>
      <c r="N5" s="1"/>
      <c r="O5" s="1"/>
      <c r="P5" s="1"/>
      <c r="Q5" s="1"/>
      <c r="R5" s="1"/>
      <c r="S5" s="1"/>
      <c r="T5" s="1"/>
      <c r="U5" s="1">
        <v>2146</v>
      </c>
      <c r="V5" s="1">
        <v>692</v>
      </c>
      <c r="Y5" s="7" t="s">
        <v>2</v>
      </c>
      <c r="Z5" s="7" t="s">
        <v>43</v>
      </c>
      <c r="AB5" s="5">
        <f>ROUNDUP(SUM(AC5:AH5)/1000,1)</f>
        <v>34.1</v>
      </c>
      <c r="AC5" s="1">
        <v>1124</v>
      </c>
      <c r="AD5" s="1">
        <v>32965</v>
      </c>
      <c r="AE5" s="1"/>
      <c r="AF5" s="1"/>
      <c r="AG5" s="1"/>
      <c r="AH5" s="1"/>
      <c r="AK5" s="7" t="s">
        <v>45</v>
      </c>
      <c r="AL5" s="11" t="s">
        <v>44</v>
      </c>
      <c r="AN5" s="5">
        <f>ROUNDUP(SUM(AO5:AT5)/1000,1)</f>
        <v>55.5</v>
      </c>
      <c r="AO5" s="1">
        <v>6207</v>
      </c>
      <c r="AP5" s="1">
        <v>12480</v>
      </c>
      <c r="AQ5" s="1">
        <v>4100</v>
      </c>
      <c r="AR5" s="1">
        <v>19438</v>
      </c>
      <c r="AS5" s="1">
        <v>13248</v>
      </c>
      <c r="AT5" s="1"/>
    </row>
    <row r="6" spans="2:46" x14ac:dyDescent="0.25">
      <c r="B6" t="s">
        <v>53</v>
      </c>
      <c r="D6" s="2" t="s">
        <v>8</v>
      </c>
      <c r="E6" s="10"/>
      <c r="G6" s="5">
        <f t="shared" ref="G6:G22" si="0">ROUNDUP(SUM(H6:V6)/1000,1)</f>
        <v>10.5</v>
      </c>
      <c r="H6" s="1">
        <v>4570</v>
      </c>
      <c r="I6" s="1">
        <v>198</v>
      </c>
      <c r="J6" s="1">
        <v>0</v>
      </c>
      <c r="K6" s="1">
        <f>1482+1359</f>
        <v>2841</v>
      </c>
      <c r="L6" s="1"/>
      <c r="M6" s="1"/>
      <c r="N6" s="1"/>
      <c r="O6" s="1"/>
      <c r="P6" s="1"/>
      <c r="Q6" s="1"/>
      <c r="R6" s="1"/>
      <c r="S6" s="1"/>
      <c r="T6" s="1"/>
      <c r="U6" s="1">
        <v>2146</v>
      </c>
      <c r="V6" s="1">
        <v>692</v>
      </c>
      <c r="AK6" s="7" t="s">
        <v>46</v>
      </c>
      <c r="AL6" s="12"/>
      <c r="AN6" s="5">
        <f>ROUNDUP(SUM(AO6:AT6)/1000,1)</f>
        <v>52.5</v>
      </c>
      <c r="AO6" s="1">
        <v>6207</v>
      </c>
      <c r="AP6" s="1">
        <v>12480</v>
      </c>
      <c r="AQ6" s="1">
        <v>4100</v>
      </c>
      <c r="AR6" s="1">
        <v>19438</v>
      </c>
      <c r="AS6" s="1">
        <v>10245</v>
      </c>
      <c r="AT6" s="1"/>
    </row>
    <row r="7" spans="2:46" x14ac:dyDescent="0.25">
      <c r="B7" t="s">
        <v>53</v>
      </c>
      <c r="D7" s="2" t="s">
        <v>9</v>
      </c>
      <c r="E7" s="10"/>
      <c r="G7" s="5">
        <f t="shared" si="0"/>
        <v>7.6999999999999993</v>
      </c>
      <c r="H7" s="1">
        <v>4570</v>
      </c>
      <c r="I7" s="1">
        <v>198</v>
      </c>
      <c r="J7" s="1"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>
        <v>2146</v>
      </c>
      <c r="V7" s="1">
        <v>692</v>
      </c>
    </row>
    <row r="8" spans="2:46" x14ac:dyDescent="0.25">
      <c r="B8" s="9" t="s">
        <v>52</v>
      </c>
      <c r="D8" s="2" t="s">
        <v>10</v>
      </c>
      <c r="E8" s="10"/>
      <c r="G8" s="5">
        <f t="shared" si="0"/>
        <v>7.8</v>
      </c>
      <c r="H8" s="1">
        <v>4570</v>
      </c>
      <c r="I8" s="1">
        <v>198</v>
      </c>
      <c r="J8" s="8">
        <v>1277</v>
      </c>
      <c r="K8" s="1"/>
      <c r="L8" s="1"/>
      <c r="M8" s="1"/>
      <c r="N8" s="1"/>
      <c r="O8" s="1"/>
      <c r="P8" s="1"/>
      <c r="Q8" s="1"/>
      <c r="R8" s="1"/>
      <c r="S8" s="1"/>
      <c r="T8" s="1"/>
      <c r="U8" s="8">
        <v>1043</v>
      </c>
      <c r="V8" s="1">
        <v>692</v>
      </c>
    </row>
    <row r="9" spans="2:46" x14ac:dyDescent="0.25">
      <c r="B9" s="9" t="s">
        <v>52</v>
      </c>
      <c r="D9" s="2" t="s">
        <v>11</v>
      </c>
      <c r="E9" s="10"/>
      <c r="G9" s="5">
        <f t="shared" si="0"/>
        <v>10.5</v>
      </c>
      <c r="H9" s="1">
        <v>4570</v>
      </c>
      <c r="I9" s="1">
        <v>198</v>
      </c>
      <c r="J9" s="8">
        <v>1277</v>
      </c>
      <c r="K9" s="1">
        <f t="shared" ref="K9:K17" si="1">1367+1297</f>
        <v>2664</v>
      </c>
      <c r="L9" s="1"/>
      <c r="M9" s="1"/>
      <c r="N9" s="1"/>
      <c r="O9" s="1"/>
      <c r="P9" s="1"/>
      <c r="Q9" s="1"/>
      <c r="R9" s="1"/>
      <c r="S9" s="1"/>
      <c r="T9" s="1"/>
      <c r="U9" s="8">
        <v>1043</v>
      </c>
      <c r="V9" s="1">
        <v>692</v>
      </c>
    </row>
    <row r="10" spans="2:46" x14ac:dyDescent="0.25">
      <c r="B10" s="9" t="s">
        <v>52</v>
      </c>
      <c r="D10" s="2" t="s">
        <v>12</v>
      </c>
      <c r="E10" s="10"/>
      <c r="G10" s="5">
        <f t="shared" si="0"/>
        <v>13.2</v>
      </c>
      <c r="H10" s="1">
        <v>4570</v>
      </c>
      <c r="I10" s="1">
        <v>198</v>
      </c>
      <c r="J10" s="8">
        <v>1277</v>
      </c>
      <c r="K10" s="1">
        <f t="shared" si="1"/>
        <v>2664</v>
      </c>
      <c r="L10" s="1">
        <f t="shared" ref="L10:L17" si="2">1296+1367</f>
        <v>2663</v>
      </c>
      <c r="M10" s="1"/>
      <c r="N10" s="1"/>
      <c r="O10" s="1"/>
      <c r="P10" s="1"/>
      <c r="Q10" s="1"/>
      <c r="R10" s="1"/>
      <c r="S10" s="1"/>
      <c r="T10" s="1"/>
      <c r="U10" s="8">
        <v>1043</v>
      </c>
      <c r="V10" s="1">
        <v>692</v>
      </c>
    </row>
    <row r="11" spans="2:46" x14ac:dyDescent="0.25">
      <c r="B11" s="9" t="s">
        <v>52</v>
      </c>
      <c r="D11" s="2" t="s">
        <v>13</v>
      </c>
      <c r="E11" s="10"/>
      <c r="G11" s="5">
        <f t="shared" si="0"/>
        <v>15.7</v>
      </c>
      <c r="H11" s="1">
        <v>4570</v>
      </c>
      <c r="I11" s="1">
        <v>198</v>
      </c>
      <c r="J11" s="8">
        <v>1277</v>
      </c>
      <c r="K11" s="1">
        <f t="shared" si="1"/>
        <v>2664</v>
      </c>
      <c r="L11" s="1">
        <f t="shared" si="2"/>
        <v>2663</v>
      </c>
      <c r="M11" s="1">
        <f t="shared" ref="M11:M17" si="3">1277+1277</f>
        <v>2554</v>
      </c>
      <c r="N11" s="1"/>
      <c r="O11" s="1"/>
      <c r="P11" s="1"/>
      <c r="Q11" s="1"/>
      <c r="R11" s="1"/>
      <c r="S11" s="1"/>
      <c r="T11" s="1"/>
      <c r="U11" s="8">
        <v>1043</v>
      </c>
      <c r="V11" s="1">
        <v>692</v>
      </c>
    </row>
    <row r="12" spans="2:46" x14ac:dyDescent="0.25">
      <c r="B12" s="9" t="s">
        <v>52</v>
      </c>
      <c r="D12" s="2" t="s">
        <v>14</v>
      </c>
      <c r="E12" s="10"/>
      <c r="G12" s="5">
        <f t="shared" si="0"/>
        <v>18.600000000000001</v>
      </c>
      <c r="H12" s="1">
        <v>4570</v>
      </c>
      <c r="I12" s="1">
        <v>198</v>
      </c>
      <c r="J12" s="8">
        <v>1277</v>
      </c>
      <c r="K12" s="1">
        <f t="shared" si="1"/>
        <v>2664</v>
      </c>
      <c r="L12" s="1">
        <f t="shared" si="2"/>
        <v>2663</v>
      </c>
      <c r="M12" s="1">
        <f t="shared" si="3"/>
        <v>2554</v>
      </c>
      <c r="N12" s="1">
        <f t="shared" ref="N12:N17" si="4">1359+1482</f>
        <v>2841</v>
      </c>
      <c r="O12" s="1"/>
      <c r="P12" s="1"/>
      <c r="Q12" s="1"/>
      <c r="R12" s="1"/>
      <c r="S12" s="1"/>
      <c r="T12" s="1"/>
      <c r="U12" s="8">
        <v>1043</v>
      </c>
      <c r="V12" s="1">
        <v>692</v>
      </c>
    </row>
    <row r="13" spans="2:46" x14ac:dyDescent="0.25">
      <c r="B13" s="9" t="s">
        <v>52</v>
      </c>
      <c r="D13" s="2" t="s">
        <v>15</v>
      </c>
      <c r="E13" s="10"/>
      <c r="G13" s="5">
        <f t="shared" si="0"/>
        <v>21.200000000000003</v>
      </c>
      <c r="H13" s="1">
        <v>4570</v>
      </c>
      <c r="I13" s="1">
        <v>198</v>
      </c>
      <c r="J13" s="8">
        <v>1277</v>
      </c>
      <c r="K13" s="1">
        <f t="shared" si="1"/>
        <v>2664</v>
      </c>
      <c r="L13" s="1">
        <f t="shared" si="2"/>
        <v>2663</v>
      </c>
      <c r="M13" s="1">
        <f t="shared" si="3"/>
        <v>2554</v>
      </c>
      <c r="N13" s="1">
        <f t="shared" si="4"/>
        <v>2841</v>
      </c>
      <c r="O13" s="1">
        <f>1296+1367</f>
        <v>2663</v>
      </c>
      <c r="P13" s="1"/>
      <c r="Q13" s="1"/>
      <c r="R13" s="1"/>
      <c r="S13" s="1"/>
      <c r="T13" s="1"/>
      <c r="U13" s="8">
        <v>1043</v>
      </c>
      <c r="V13" s="1">
        <v>692</v>
      </c>
    </row>
    <row r="14" spans="2:46" x14ac:dyDescent="0.25">
      <c r="B14" s="9" t="s">
        <v>52</v>
      </c>
      <c r="D14" s="2" t="s">
        <v>16</v>
      </c>
      <c r="E14" s="10"/>
      <c r="G14" s="5">
        <f t="shared" si="0"/>
        <v>23.8</v>
      </c>
      <c r="H14" s="1">
        <v>4570</v>
      </c>
      <c r="I14" s="1">
        <v>198</v>
      </c>
      <c r="J14" s="8">
        <v>1277</v>
      </c>
      <c r="K14" s="1">
        <f t="shared" si="1"/>
        <v>2664</v>
      </c>
      <c r="L14" s="1">
        <f t="shared" si="2"/>
        <v>2663</v>
      </c>
      <c r="M14" s="1">
        <f t="shared" si="3"/>
        <v>2554</v>
      </c>
      <c r="N14" s="1">
        <f t="shared" si="4"/>
        <v>2841</v>
      </c>
      <c r="O14" s="1">
        <f>1296+1367</f>
        <v>2663</v>
      </c>
      <c r="P14" s="1">
        <f>1277+1276</f>
        <v>2553</v>
      </c>
      <c r="Q14" s="1"/>
      <c r="R14" s="1"/>
      <c r="S14" s="1"/>
      <c r="T14" s="1"/>
      <c r="U14" s="8">
        <v>1043</v>
      </c>
      <c r="V14" s="1">
        <v>692</v>
      </c>
    </row>
    <row r="15" spans="2:46" x14ac:dyDescent="0.25">
      <c r="B15" s="9" t="s">
        <v>52</v>
      </c>
      <c r="D15" s="2" t="s">
        <v>17</v>
      </c>
      <c r="E15" s="10"/>
      <c r="G15" s="5">
        <f t="shared" si="0"/>
        <v>26.400000000000002</v>
      </c>
      <c r="H15" s="1">
        <v>4570</v>
      </c>
      <c r="I15" s="1">
        <v>198</v>
      </c>
      <c r="J15" s="8">
        <v>1277</v>
      </c>
      <c r="K15" s="1">
        <f t="shared" si="1"/>
        <v>2664</v>
      </c>
      <c r="L15" s="1">
        <f t="shared" si="2"/>
        <v>2663</v>
      </c>
      <c r="M15" s="1">
        <f t="shared" si="3"/>
        <v>2554</v>
      </c>
      <c r="N15" s="1">
        <f t="shared" si="4"/>
        <v>2841</v>
      </c>
      <c r="O15" s="1">
        <f>1296+1367</f>
        <v>2663</v>
      </c>
      <c r="P15" s="1">
        <f>1277+1276</f>
        <v>2553</v>
      </c>
      <c r="Q15" s="1">
        <f>1403+1277</f>
        <v>2680</v>
      </c>
      <c r="R15" s="1"/>
      <c r="S15" s="1"/>
      <c r="T15" s="1"/>
      <c r="U15" s="8">
        <v>1043</v>
      </c>
      <c r="V15" s="1">
        <v>692</v>
      </c>
    </row>
    <row r="16" spans="2:46" x14ac:dyDescent="0.25">
      <c r="B16" s="9" t="s">
        <v>52</v>
      </c>
      <c r="D16" s="2" t="s">
        <v>18</v>
      </c>
      <c r="E16" s="10"/>
      <c r="G16" s="5">
        <f t="shared" si="0"/>
        <v>29.6</v>
      </c>
      <c r="H16" s="1">
        <v>4570</v>
      </c>
      <c r="I16" s="1">
        <v>140</v>
      </c>
      <c r="J16" s="8">
        <v>1277</v>
      </c>
      <c r="K16" s="1">
        <f t="shared" si="1"/>
        <v>2664</v>
      </c>
      <c r="L16" s="1">
        <f t="shared" si="2"/>
        <v>2663</v>
      </c>
      <c r="M16" s="1">
        <f t="shared" si="3"/>
        <v>2554</v>
      </c>
      <c r="N16" s="1">
        <f t="shared" si="4"/>
        <v>2841</v>
      </c>
      <c r="O16" s="1">
        <f>1296+1367</f>
        <v>2663</v>
      </c>
      <c r="P16" s="1">
        <f>1277+1276</f>
        <v>2553</v>
      </c>
      <c r="Q16" s="1">
        <f>1403+1277</f>
        <v>2680</v>
      </c>
      <c r="R16" s="1">
        <f>347+1335+1511</f>
        <v>3193</v>
      </c>
      <c r="S16" s="1"/>
      <c r="T16" s="1"/>
      <c r="U16" s="8">
        <v>1043</v>
      </c>
      <c r="V16" s="1">
        <v>692</v>
      </c>
    </row>
    <row r="17" spans="2:22" x14ac:dyDescent="0.25">
      <c r="B17" s="9" t="s">
        <v>52</v>
      </c>
      <c r="D17" s="2" t="s">
        <v>19</v>
      </c>
      <c r="E17" s="10"/>
      <c r="G17" s="5">
        <f t="shared" si="0"/>
        <v>32.200000000000003</v>
      </c>
      <c r="H17" s="1">
        <v>4570</v>
      </c>
      <c r="I17" s="1">
        <v>140</v>
      </c>
      <c r="J17" s="8">
        <v>1277</v>
      </c>
      <c r="K17" s="1">
        <f t="shared" si="1"/>
        <v>2664</v>
      </c>
      <c r="L17" s="1">
        <f t="shared" si="2"/>
        <v>2663</v>
      </c>
      <c r="M17" s="1">
        <f t="shared" si="3"/>
        <v>2554</v>
      </c>
      <c r="N17" s="1">
        <f t="shared" si="4"/>
        <v>2841</v>
      </c>
      <c r="O17" s="1">
        <f>1296+1367</f>
        <v>2663</v>
      </c>
      <c r="P17" s="1">
        <f>1277+1276</f>
        <v>2553</v>
      </c>
      <c r="Q17" s="1">
        <f>1403+1277</f>
        <v>2680</v>
      </c>
      <c r="R17" s="1">
        <f>347+1335+1511</f>
        <v>3193</v>
      </c>
      <c r="S17" s="1">
        <v>2616</v>
      </c>
      <c r="T17" s="1"/>
      <c r="U17" s="8">
        <v>1043</v>
      </c>
      <c r="V17" s="1">
        <v>692</v>
      </c>
    </row>
    <row r="18" spans="2:22" x14ac:dyDescent="0.25">
      <c r="B18" t="s">
        <v>53</v>
      </c>
      <c r="D18" s="2" t="s">
        <v>20</v>
      </c>
      <c r="E18" s="10"/>
      <c r="G18" s="5">
        <f t="shared" si="0"/>
        <v>27.200000000000003</v>
      </c>
      <c r="H18" s="1">
        <v>4570</v>
      </c>
      <c r="I18" s="1">
        <v>140</v>
      </c>
      <c r="J18" s="1">
        <v>0</v>
      </c>
      <c r="K18" s="1">
        <f t="shared" ref="K18:K21" si="5">1482+1359</f>
        <v>2841</v>
      </c>
      <c r="L18" s="1">
        <f t="shared" ref="L18:L21" si="6">1367+1296</f>
        <v>2663</v>
      </c>
      <c r="M18" s="1"/>
      <c r="N18" s="1"/>
      <c r="O18" s="1"/>
      <c r="P18" s="1">
        <f t="shared" ref="P18:P21" si="7">1277+1276</f>
        <v>2553</v>
      </c>
      <c r="Q18" s="1">
        <f t="shared" ref="Q18:Q20" si="8">1403+1277</f>
        <v>2680</v>
      </c>
      <c r="R18" s="1">
        <f>347+1335+1511</f>
        <v>3193</v>
      </c>
      <c r="S18" s="1">
        <v>2616</v>
      </c>
      <c r="T18" s="1">
        <v>3066</v>
      </c>
      <c r="U18" s="1">
        <v>2146</v>
      </c>
      <c r="V18" s="1">
        <v>692</v>
      </c>
    </row>
    <row r="19" spans="2:22" x14ac:dyDescent="0.25">
      <c r="B19" t="s">
        <v>53</v>
      </c>
      <c r="D19" s="2" t="s">
        <v>21</v>
      </c>
      <c r="E19" s="10"/>
      <c r="G19" s="5">
        <f t="shared" si="0"/>
        <v>24.1</v>
      </c>
      <c r="H19" s="1">
        <v>4570</v>
      </c>
      <c r="I19" s="1">
        <v>140</v>
      </c>
      <c r="J19" s="1">
        <v>0</v>
      </c>
      <c r="K19" s="1">
        <f t="shared" si="5"/>
        <v>2841</v>
      </c>
      <c r="L19" s="1">
        <f t="shared" si="6"/>
        <v>2663</v>
      </c>
      <c r="M19" s="1"/>
      <c r="N19" s="1"/>
      <c r="O19" s="1"/>
      <c r="P19" s="1">
        <f t="shared" si="7"/>
        <v>2553</v>
      </c>
      <c r="Q19" s="1">
        <f t="shared" si="8"/>
        <v>2680</v>
      </c>
      <c r="R19" s="1">
        <f>347+1335+1511</f>
        <v>3193</v>
      </c>
      <c r="S19" s="1">
        <v>2616</v>
      </c>
      <c r="T19" s="1"/>
      <c r="U19" s="1">
        <v>2146</v>
      </c>
      <c r="V19" s="1">
        <v>692</v>
      </c>
    </row>
    <row r="20" spans="2:22" x14ac:dyDescent="0.25">
      <c r="B20" t="s">
        <v>53</v>
      </c>
      <c r="D20" s="2" t="s">
        <v>22</v>
      </c>
      <c r="E20" s="10"/>
      <c r="G20" s="5">
        <f t="shared" si="0"/>
        <v>21.5</v>
      </c>
      <c r="H20" s="1">
        <v>4570</v>
      </c>
      <c r="I20" s="1">
        <v>140</v>
      </c>
      <c r="J20" s="1">
        <v>0</v>
      </c>
      <c r="K20" s="1">
        <f t="shared" si="5"/>
        <v>2841</v>
      </c>
      <c r="L20" s="1">
        <f t="shared" si="6"/>
        <v>2663</v>
      </c>
      <c r="M20" s="1"/>
      <c r="N20" s="1"/>
      <c r="O20" s="1"/>
      <c r="P20" s="1">
        <f t="shared" si="7"/>
        <v>2553</v>
      </c>
      <c r="Q20" s="1">
        <f t="shared" si="8"/>
        <v>2680</v>
      </c>
      <c r="R20" s="1">
        <f>347+1335+1511</f>
        <v>3193</v>
      </c>
      <c r="S20" s="1"/>
      <c r="T20" s="1"/>
      <c r="U20" s="1">
        <v>2146</v>
      </c>
      <c r="V20" s="1">
        <v>692</v>
      </c>
    </row>
    <row r="21" spans="2:22" x14ac:dyDescent="0.25">
      <c r="B21" t="s">
        <v>53</v>
      </c>
      <c r="D21" s="2" t="s">
        <v>23</v>
      </c>
      <c r="E21" s="10"/>
      <c r="G21" s="5">
        <f t="shared" si="0"/>
        <v>18.400000000000002</v>
      </c>
      <c r="H21" s="1">
        <v>4570</v>
      </c>
      <c r="I21" s="1">
        <v>198</v>
      </c>
      <c r="J21" s="1">
        <v>0</v>
      </c>
      <c r="K21" s="1">
        <f t="shared" si="5"/>
        <v>2841</v>
      </c>
      <c r="L21" s="1">
        <f t="shared" si="6"/>
        <v>2663</v>
      </c>
      <c r="M21" s="1"/>
      <c r="N21" s="1"/>
      <c r="O21" s="1"/>
      <c r="P21" s="1">
        <f t="shared" si="7"/>
        <v>2553</v>
      </c>
      <c r="Q21" s="1">
        <f>1403+1277</f>
        <v>2680</v>
      </c>
      <c r="R21" s="1"/>
      <c r="S21" s="1"/>
      <c r="T21" s="1"/>
      <c r="U21" s="1">
        <v>2146</v>
      </c>
      <c r="V21" s="1">
        <v>692</v>
      </c>
    </row>
    <row r="22" spans="2:22" x14ac:dyDescent="0.25">
      <c r="B22" t="s">
        <v>53</v>
      </c>
      <c r="D22" s="2" t="s">
        <v>24</v>
      </c>
      <c r="E22" s="10"/>
      <c r="G22" s="5">
        <f t="shared" si="0"/>
        <v>15.7</v>
      </c>
      <c r="H22" s="1">
        <v>4570</v>
      </c>
      <c r="I22" s="1">
        <v>198</v>
      </c>
      <c r="J22" s="1">
        <v>0</v>
      </c>
      <c r="K22" s="1">
        <f>1482+1359</f>
        <v>2841</v>
      </c>
      <c r="L22" s="1">
        <f>1367+1296</f>
        <v>2663</v>
      </c>
      <c r="M22" s="1"/>
      <c r="N22" s="1"/>
      <c r="O22" s="1"/>
      <c r="P22" s="1">
        <f>1277+1276</f>
        <v>2553</v>
      </c>
      <c r="Q22" s="1"/>
      <c r="R22" s="1"/>
      <c r="S22" s="1"/>
      <c r="T22" s="1"/>
      <c r="U22" s="1">
        <v>2146</v>
      </c>
      <c r="V22" s="1">
        <v>692</v>
      </c>
    </row>
    <row r="25" spans="2:22" x14ac:dyDescent="0.25">
      <c r="F25" t="s">
        <v>4</v>
      </c>
      <c r="G25" s="6">
        <f>MIN(G29:G46)</f>
        <v>5.1999999999999993</v>
      </c>
    </row>
    <row r="26" spans="2:22" x14ac:dyDescent="0.25">
      <c r="F26" t="s">
        <v>5</v>
      </c>
      <c r="G26" s="6">
        <f>MAX(G29:G46)</f>
        <v>33</v>
      </c>
    </row>
    <row r="27" spans="2:22" x14ac:dyDescent="0.25">
      <c r="F27" t="s">
        <v>6</v>
      </c>
      <c r="G27" s="6">
        <f>SUM(G29:G46)</f>
        <v>319.20000000000005</v>
      </c>
    </row>
    <row r="28" spans="2:22" ht="51" x14ac:dyDescent="0.25">
      <c r="G28" s="4" t="s">
        <v>3</v>
      </c>
      <c r="H28" s="3" t="s">
        <v>0</v>
      </c>
      <c r="I28" s="3" t="s">
        <v>1</v>
      </c>
      <c r="J28" s="3" t="s">
        <v>1</v>
      </c>
      <c r="K28" s="3" t="s">
        <v>1</v>
      </c>
      <c r="L28" s="3" t="s">
        <v>1</v>
      </c>
      <c r="M28" s="3" t="s">
        <v>1</v>
      </c>
      <c r="N28" s="3" t="s">
        <v>1</v>
      </c>
      <c r="O28" s="3" t="s">
        <v>1</v>
      </c>
      <c r="P28" s="3" t="s">
        <v>1</v>
      </c>
      <c r="Q28" s="3" t="s">
        <v>1</v>
      </c>
      <c r="R28" s="3" t="s">
        <v>1</v>
      </c>
      <c r="S28" s="3" t="s">
        <v>1</v>
      </c>
      <c r="T28" s="3" t="s">
        <v>1</v>
      </c>
      <c r="U28" s="3" t="s">
        <v>2</v>
      </c>
    </row>
    <row r="29" spans="2:22" x14ac:dyDescent="0.25">
      <c r="D29" s="2" t="s">
        <v>25</v>
      </c>
      <c r="E29" s="10" t="s">
        <v>2</v>
      </c>
      <c r="G29" s="5">
        <f>ROUNDUP(SUM(H29:U29)/1000,1)</f>
        <v>13.299999999999999</v>
      </c>
      <c r="H29" s="1">
        <v>4053</v>
      </c>
      <c r="I29" s="1">
        <v>0</v>
      </c>
      <c r="J29" s="1">
        <f>1277+1359</f>
        <v>2636</v>
      </c>
      <c r="K29" s="1">
        <f>1482+1296</f>
        <v>2778</v>
      </c>
      <c r="L29" s="1">
        <f>1367+1277</f>
        <v>2644</v>
      </c>
      <c r="M29" s="1"/>
      <c r="N29" s="1"/>
      <c r="O29" s="1"/>
      <c r="P29" s="1"/>
      <c r="Q29" s="1"/>
      <c r="R29" s="1"/>
      <c r="S29" s="1"/>
      <c r="T29" s="1"/>
      <c r="U29" s="1">
        <v>1124</v>
      </c>
    </row>
    <row r="30" spans="2:22" x14ac:dyDescent="0.25">
      <c r="D30" s="2" t="s">
        <v>26</v>
      </c>
      <c r="E30" s="10"/>
      <c r="G30" s="5">
        <f t="shared" ref="G30:G46" si="9">ROUNDUP(SUM(H30:U30)/1000,1)</f>
        <v>10.6</v>
      </c>
      <c r="H30" s="1">
        <v>4053</v>
      </c>
      <c r="I30" s="1">
        <v>0</v>
      </c>
      <c r="J30" s="1">
        <f>1277+1359</f>
        <v>2636</v>
      </c>
      <c r="K30" s="1">
        <f>1482+1296</f>
        <v>2778</v>
      </c>
      <c r="L30" s="1"/>
      <c r="M30" s="1"/>
      <c r="N30" s="1"/>
      <c r="O30" s="1"/>
      <c r="P30" s="1"/>
      <c r="Q30" s="1"/>
      <c r="R30" s="1"/>
      <c r="S30" s="1"/>
      <c r="T30" s="1"/>
      <c r="U30" s="1">
        <v>1124</v>
      </c>
    </row>
    <row r="31" spans="2:22" x14ac:dyDescent="0.25">
      <c r="D31" s="2" t="s">
        <v>27</v>
      </c>
      <c r="E31" s="10"/>
      <c r="G31" s="5">
        <f t="shared" si="9"/>
        <v>7.8999999999999995</v>
      </c>
      <c r="H31" s="1">
        <v>4053</v>
      </c>
      <c r="I31" s="1">
        <v>0</v>
      </c>
      <c r="J31" s="1">
        <f>1277+1359</f>
        <v>2636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>
        <v>1124</v>
      </c>
    </row>
    <row r="32" spans="2:22" x14ac:dyDescent="0.25">
      <c r="D32" s="2" t="s">
        <v>28</v>
      </c>
      <c r="E32" s="10"/>
      <c r="G32" s="5">
        <f t="shared" si="9"/>
        <v>5.1999999999999993</v>
      </c>
      <c r="H32" s="1">
        <v>4053</v>
      </c>
      <c r="I32" s="1"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>
        <v>1124</v>
      </c>
    </row>
    <row r="33" spans="4:21" x14ac:dyDescent="0.25">
      <c r="D33" s="2" t="s">
        <v>29</v>
      </c>
      <c r="E33" s="10"/>
      <c r="G33" s="5">
        <f t="shared" si="9"/>
        <v>7.8999999999999995</v>
      </c>
      <c r="H33" s="1">
        <v>4053</v>
      </c>
      <c r="I33" s="1">
        <v>0</v>
      </c>
      <c r="J33" s="1">
        <f>1277+1367</f>
        <v>2644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>
        <v>1124</v>
      </c>
    </row>
    <row r="34" spans="4:21" x14ac:dyDescent="0.25">
      <c r="D34" s="2" t="s">
        <v>30</v>
      </c>
      <c r="E34" s="10"/>
      <c r="G34" s="5">
        <f t="shared" si="9"/>
        <v>10.5</v>
      </c>
      <c r="H34" s="1">
        <v>4053</v>
      </c>
      <c r="I34" s="1">
        <v>0</v>
      </c>
      <c r="J34" s="1">
        <f t="shared" ref="J34:J42" si="10">1277+1367</f>
        <v>2644</v>
      </c>
      <c r="K34" s="1">
        <f>1296+1296</f>
        <v>2592</v>
      </c>
      <c r="L34" s="1"/>
      <c r="M34" s="1"/>
      <c r="N34" s="1"/>
      <c r="O34" s="1"/>
      <c r="P34" s="1"/>
      <c r="Q34" s="1"/>
      <c r="R34" s="1"/>
      <c r="S34" s="1"/>
      <c r="T34" s="1"/>
      <c r="U34" s="1">
        <v>1124</v>
      </c>
    </row>
    <row r="35" spans="4:21" x14ac:dyDescent="0.25">
      <c r="D35" s="2" t="s">
        <v>31</v>
      </c>
      <c r="E35" s="10"/>
      <c r="G35" s="5">
        <f t="shared" si="9"/>
        <v>13.1</v>
      </c>
      <c r="H35" s="1">
        <v>4053</v>
      </c>
      <c r="I35" s="1">
        <v>0</v>
      </c>
      <c r="J35" s="1">
        <f t="shared" si="10"/>
        <v>2644</v>
      </c>
      <c r="K35" s="1">
        <f t="shared" ref="K35:K42" si="11">1296+1296</f>
        <v>2592</v>
      </c>
      <c r="L35" s="1">
        <f>1367+1277</f>
        <v>2644</v>
      </c>
      <c r="M35" s="1"/>
      <c r="N35" s="1"/>
      <c r="O35" s="1"/>
      <c r="P35" s="1"/>
      <c r="Q35" s="1"/>
      <c r="R35" s="1"/>
      <c r="S35" s="1"/>
      <c r="T35" s="1"/>
      <c r="U35" s="1">
        <v>1124</v>
      </c>
    </row>
    <row r="36" spans="4:21" x14ac:dyDescent="0.25">
      <c r="D36" s="2" t="s">
        <v>32</v>
      </c>
      <c r="E36" s="10"/>
      <c r="G36" s="5">
        <f t="shared" si="9"/>
        <v>15.7</v>
      </c>
      <c r="H36" s="1">
        <v>4053</v>
      </c>
      <c r="I36" s="1">
        <v>0</v>
      </c>
      <c r="J36" s="1">
        <f t="shared" si="10"/>
        <v>2644</v>
      </c>
      <c r="K36" s="1">
        <f t="shared" si="11"/>
        <v>2592</v>
      </c>
      <c r="L36" s="1">
        <f t="shared" ref="L36:L42" si="12">1367+1277</f>
        <v>2644</v>
      </c>
      <c r="M36" s="1">
        <f>1277+1359</f>
        <v>2636</v>
      </c>
      <c r="N36" s="1"/>
      <c r="O36" s="1"/>
      <c r="P36" s="1"/>
      <c r="Q36" s="1"/>
      <c r="R36" s="1"/>
      <c r="S36" s="1"/>
      <c r="T36" s="1"/>
      <c r="U36" s="1">
        <v>1124</v>
      </c>
    </row>
    <row r="37" spans="4:21" x14ac:dyDescent="0.25">
      <c r="D37" s="2" t="s">
        <v>33</v>
      </c>
      <c r="E37" s="10"/>
      <c r="G37" s="5">
        <f t="shared" si="9"/>
        <v>18.5</v>
      </c>
      <c r="H37" s="1">
        <v>4053</v>
      </c>
      <c r="I37" s="1">
        <v>0</v>
      </c>
      <c r="J37" s="1">
        <f t="shared" si="10"/>
        <v>2644</v>
      </c>
      <c r="K37" s="1">
        <f t="shared" si="11"/>
        <v>2592</v>
      </c>
      <c r="L37" s="1">
        <f t="shared" si="12"/>
        <v>2644</v>
      </c>
      <c r="M37" s="1">
        <f t="shared" ref="M37:M42" si="13">1277+1359</f>
        <v>2636</v>
      </c>
      <c r="N37" s="1">
        <f>1482+1296</f>
        <v>2778</v>
      </c>
      <c r="O37" s="1"/>
      <c r="P37" s="1"/>
      <c r="Q37" s="1"/>
      <c r="R37" s="1"/>
      <c r="S37" s="1"/>
      <c r="T37" s="1"/>
      <c r="U37" s="1">
        <v>1124</v>
      </c>
    </row>
    <row r="38" spans="4:21" x14ac:dyDescent="0.25">
      <c r="D38" s="2" t="s">
        <v>34</v>
      </c>
      <c r="E38" s="10"/>
      <c r="G38" s="5">
        <f t="shared" si="9"/>
        <v>21.200000000000003</v>
      </c>
      <c r="H38" s="1">
        <v>4053</v>
      </c>
      <c r="I38" s="1">
        <v>0</v>
      </c>
      <c r="J38" s="1">
        <f t="shared" si="10"/>
        <v>2644</v>
      </c>
      <c r="K38" s="1">
        <f t="shared" si="11"/>
        <v>2592</v>
      </c>
      <c r="L38" s="1">
        <f t="shared" si="12"/>
        <v>2644</v>
      </c>
      <c r="M38" s="1">
        <f t="shared" si="13"/>
        <v>2636</v>
      </c>
      <c r="N38" s="1">
        <f t="shared" ref="N38:N42" si="14">1482+1296</f>
        <v>2778</v>
      </c>
      <c r="O38" s="1">
        <f>1367+1277</f>
        <v>2644</v>
      </c>
      <c r="P38" s="1"/>
      <c r="Q38" s="1"/>
      <c r="R38" s="1"/>
      <c r="S38" s="1"/>
      <c r="T38" s="1"/>
      <c r="U38" s="1">
        <v>1124</v>
      </c>
    </row>
    <row r="39" spans="4:21" x14ac:dyDescent="0.25">
      <c r="D39" s="2" t="s">
        <v>35</v>
      </c>
      <c r="E39" s="10"/>
      <c r="G39" s="5">
        <f t="shared" si="9"/>
        <v>23.8</v>
      </c>
      <c r="H39" s="1">
        <v>4053</v>
      </c>
      <c r="I39" s="1">
        <v>0</v>
      </c>
      <c r="J39" s="1">
        <f t="shared" si="10"/>
        <v>2644</v>
      </c>
      <c r="K39" s="1">
        <f t="shared" si="11"/>
        <v>2592</v>
      </c>
      <c r="L39" s="1">
        <f t="shared" si="12"/>
        <v>2644</v>
      </c>
      <c r="M39" s="1">
        <f t="shared" si="13"/>
        <v>2636</v>
      </c>
      <c r="N39" s="1">
        <f t="shared" si="14"/>
        <v>2778</v>
      </c>
      <c r="O39" s="1">
        <f t="shared" ref="O39:O42" si="15">1367+1277</f>
        <v>2644</v>
      </c>
      <c r="P39" s="1">
        <f>1276+1403</f>
        <v>2679</v>
      </c>
      <c r="Q39" s="1"/>
      <c r="R39" s="1"/>
      <c r="S39" s="1"/>
      <c r="T39" s="1"/>
      <c r="U39" s="1">
        <v>1124</v>
      </c>
    </row>
    <row r="40" spans="4:21" x14ac:dyDescent="0.25">
      <c r="D40" s="2" t="s">
        <v>36</v>
      </c>
      <c r="E40" s="10"/>
      <c r="G40" s="5">
        <f t="shared" si="9"/>
        <v>26.5</v>
      </c>
      <c r="H40" s="1">
        <v>4053</v>
      </c>
      <c r="I40" s="1">
        <v>0</v>
      </c>
      <c r="J40" s="1">
        <f t="shared" si="10"/>
        <v>2644</v>
      </c>
      <c r="K40" s="1">
        <f t="shared" si="11"/>
        <v>2592</v>
      </c>
      <c r="L40" s="1">
        <f t="shared" si="12"/>
        <v>2644</v>
      </c>
      <c r="M40" s="1">
        <f t="shared" si="13"/>
        <v>2636</v>
      </c>
      <c r="N40" s="1">
        <f t="shared" si="14"/>
        <v>2778</v>
      </c>
      <c r="O40" s="1">
        <f t="shared" si="15"/>
        <v>2644</v>
      </c>
      <c r="P40" s="1">
        <f t="shared" ref="P40:P42" si="16">1276+1403</f>
        <v>2679</v>
      </c>
      <c r="Q40" s="1">
        <f>1277+1335</f>
        <v>2612</v>
      </c>
      <c r="R40" s="1"/>
      <c r="S40" s="1"/>
      <c r="T40" s="1"/>
      <c r="U40" s="1">
        <v>1124</v>
      </c>
    </row>
    <row r="41" spans="4:21" x14ac:dyDescent="0.25">
      <c r="D41" s="2" t="s">
        <v>37</v>
      </c>
      <c r="E41" s="10"/>
      <c r="G41" s="5">
        <f t="shared" si="9"/>
        <v>30</v>
      </c>
      <c r="H41" s="1">
        <v>4053</v>
      </c>
      <c r="I41" s="1">
        <v>256</v>
      </c>
      <c r="J41" s="1">
        <f t="shared" si="10"/>
        <v>2644</v>
      </c>
      <c r="K41" s="1">
        <f t="shared" si="11"/>
        <v>2592</v>
      </c>
      <c r="L41" s="1">
        <f t="shared" si="12"/>
        <v>2644</v>
      </c>
      <c r="M41" s="1">
        <f t="shared" si="13"/>
        <v>2636</v>
      </c>
      <c r="N41" s="1">
        <f t="shared" si="14"/>
        <v>2778</v>
      </c>
      <c r="O41" s="1">
        <f t="shared" si="15"/>
        <v>2644</v>
      </c>
      <c r="P41" s="1">
        <f t="shared" si="16"/>
        <v>2679</v>
      </c>
      <c r="Q41" s="1">
        <f t="shared" ref="Q41:Q42" si="17">1277+1335</f>
        <v>2612</v>
      </c>
      <c r="R41" s="1">
        <f>1511+1820</f>
        <v>3331</v>
      </c>
      <c r="S41" s="1"/>
      <c r="T41" s="1"/>
      <c r="U41" s="1">
        <v>1124</v>
      </c>
    </row>
    <row r="42" spans="4:21" x14ac:dyDescent="0.25">
      <c r="D42" s="2" t="s">
        <v>38</v>
      </c>
      <c r="E42" s="10"/>
      <c r="G42" s="5">
        <f t="shared" si="9"/>
        <v>33</v>
      </c>
      <c r="H42" s="1">
        <v>4053</v>
      </c>
      <c r="I42" s="1">
        <v>256</v>
      </c>
      <c r="J42" s="1">
        <f t="shared" si="10"/>
        <v>2644</v>
      </c>
      <c r="K42" s="1">
        <f t="shared" si="11"/>
        <v>2592</v>
      </c>
      <c r="L42" s="1">
        <f t="shared" si="12"/>
        <v>2644</v>
      </c>
      <c r="M42" s="1">
        <f t="shared" si="13"/>
        <v>2636</v>
      </c>
      <c r="N42" s="1">
        <f t="shared" si="14"/>
        <v>2778</v>
      </c>
      <c r="O42" s="1">
        <f t="shared" si="15"/>
        <v>2644</v>
      </c>
      <c r="P42" s="1">
        <f t="shared" si="16"/>
        <v>2679</v>
      </c>
      <c r="Q42" s="1">
        <f t="shared" si="17"/>
        <v>2612</v>
      </c>
      <c r="R42" s="1">
        <f>1511+1820</f>
        <v>3331</v>
      </c>
      <c r="S42" s="1">
        <v>3000</v>
      </c>
      <c r="T42" s="1"/>
      <c r="U42" s="1">
        <v>1124</v>
      </c>
    </row>
    <row r="43" spans="4:21" x14ac:dyDescent="0.25">
      <c r="D43" s="2" t="s">
        <v>39</v>
      </c>
      <c r="E43" s="10"/>
      <c r="G43" s="5">
        <f t="shared" si="9"/>
        <v>25.200000000000003</v>
      </c>
      <c r="H43" s="1">
        <v>4053</v>
      </c>
      <c r="I43" s="1">
        <v>256</v>
      </c>
      <c r="J43" s="1">
        <f t="shared" ref="J43:J45" si="18">1277+1359</f>
        <v>2636</v>
      </c>
      <c r="K43" s="1">
        <f t="shared" ref="K43:K45" si="19">1482+1296</f>
        <v>2778</v>
      </c>
      <c r="L43" s="1">
        <f t="shared" ref="L43:L45" si="20">1367+1277</f>
        <v>2644</v>
      </c>
      <c r="M43" s="1">
        <f t="shared" ref="M43:M45" si="21">1276+1403</f>
        <v>2679</v>
      </c>
      <c r="N43" s="1">
        <f t="shared" ref="N43:N44" si="22">1277+1335</f>
        <v>2612</v>
      </c>
      <c r="O43" s="1">
        <f>1511+1820</f>
        <v>3331</v>
      </c>
      <c r="P43" s="1">
        <v>3000</v>
      </c>
      <c r="Q43" s="1"/>
      <c r="R43" s="1"/>
      <c r="S43" s="1"/>
      <c r="T43" s="1"/>
      <c r="U43" s="1">
        <v>1124</v>
      </c>
    </row>
    <row r="44" spans="4:21" x14ac:dyDescent="0.25">
      <c r="D44" s="2" t="s">
        <v>40</v>
      </c>
      <c r="E44" s="10"/>
      <c r="G44" s="5">
        <f t="shared" si="9"/>
        <v>22.200000000000003</v>
      </c>
      <c r="H44" s="1">
        <v>4053</v>
      </c>
      <c r="I44" s="1">
        <v>256</v>
      </c>
      <c r="J44" s="1">
        <f t="shared" si="18"/>
        <v>2636</v>
      </c>
      <c r="K44" s="1">
        <f t="shared" si="19"/>
        <v>2778</v>
      </c>
      <c r="L44" s="1">
        <f t="shared" si="20"/>
        <v>2644</v>
      </c>
      <c r="M44" s="1">
        <f t="shared" si="21"/>
        <v>2679</v>
      </c>
      <c r="N44" s="1">
        <f t="shared" si="22"/>
        <v>2612</v>
      </c>
      <c r="O44" s="1">
        <f>1511+1820</f>
        <v>3331</v>
      </c>
      <c r="P44" s="1"/>
      <c r="Q44" s="1"/>
      <c r="R44" s="1"/>
      <c r="S44" s="1"/>
      <c r="T44" s="1"/>
      <c r="U44" s="1">
        <v>1124</v>
      </c>
    </row>
    <row r="45" spans="4:21" x14ac:dyDescent="0.25">
      <c r="D45" s="2" t="s">
        <v>41</v>
      </c>
      <c r="E45" s="10"/>
      <c r="G45" s="5">
        <f t="shared" si="9"/>
        <v>18.600000000000001</v>
      </c>
      <c r="H45" s="1">
        <v>4053</v>
      </c>
      <c r="I45" s="1">
        <v>0</v>
      </c>
      <c r="J45" s="1">
        <f t="shared" si="18"/>
        <v>2636</v>
      </c>
      <c r="K45" s="1">
        <f t="shared" si="19"/>
        <v>2778</v>
      </c>
      <c r="L45" s="1">
        <f t="shared" si="20"/>
        <v>2644</v>
      </c>
      <c r="M45" s="1">
        <f t="shared" si="21"/>
        <v>2679</v>
      </c>
      <c r="N45" s="1">
        <f>1277+1335</f>
        <v>2612</v>
      </c>
      <c r="O45" s="1"/>
      <c r="P45" s="1"/>
      <c r="Q45" s="1"/>
      <c r="R45" s="1"/>
      <c r="S45" s="1"/>
      <c r="T45" s="1"/>
      <c r="U45" s="1">
        <v>1124</v>
      </c>
    </row>
    <row r="46" spans="4:21" x14ac:dyDescent="0.25">
      <c r="D46" s="2" t="s">
        <v>42</v>
      </c>
      <c r="E46" s="10"/>
      <c r="G46" s="5">
        <f t="shared" si="9"/>
        <v>16</v>
      </c>
      <c r="H46" s="1">
        <v>4053</v>
      </c>
      <c r="I46" s="1">
        <v>0</v>
      </c>
      <c r="J46" s="1">
        <f>1277+1359</f>
        <v>2636</v>
      </c>
      <c r="K46" s="1">
        <f>1482+1296</f>
        <v>2778</v>
      </c>
      <c r="L46" s="1">
        <f>1367+1277</f>
        <v>2644</v>
      </c>
      <c r="M46" s="1">
        <f>1276+1403</f>
        <v>2679</v>
      </c>
      <c r="N46" s="1"/>
      <c r="O46" s="1"/>
      <c r="P46" s="1"/>
      <c r="Q46" s="1"/>
      <c r="R46" s="1"/>
      <c r="S46" s="1"/>
      <c r="T46" s="1"/>
      <c r="U46" s="1">
        <v>1124</v>
      </c>
    </row>
  </sheetData>
  <mergeCells count="3">
    <mergeCell ref="E5:E22"/>
    <mergeCell ref="E29:E46"/>
    <mergeCell ref="AL5:AL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Bally</dc:creator>
  <cp:lastModifiedBy>Stephane Bally</cp:lastModifiedBy>
  <dcterms:created xsi:type="dcterms:W3CDTF">2019-02-15T10:31:02Z</dcterms:created>
  <dcterms:modified xsi:type="dcterms:W3CDTF">2019-07-02T10:16:47Z</dcterms:modified>
</cp:coreProperties>
</file>