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SBallyJan2019\"/>
    </mc:Choice>
  </mc:AlternateContent>
  <bookViews>
    <workbookView xWindow="0" yWindow="900" windowWidth="25200" windowHeight="11985" activeTab="5"/>
  </bookViews>
  <sheets>
    <sheet name="Bally Original" sheetId="1" r:id="rId1"/>
    <sheet name="RE31" sheetId="2" r:id="rId2"/>
    <sheet name="RE41" sheetId="4" r:id="rId3"/>
    <sheet name="Resume" sheetId="5" r:id="rId4"/>
    <sheet name="Production" sheetId="7" r:id="rId5"/>
    <sheet name="LabelsDBRE-31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8" l="1"/>
  <c r="Q44" i="8"/>
  <c r="Q42" i="8"/>
  <c r="Q40" i="8"/>
  <c r="Q38" i="8"/>
  <c r="Q36" i="8"/>
  <c r="Q34" i="8"/>
  <c r="Q32" i="8"/>
  <c r="Q30" i="8"/>
  <c r="Q27" i="8"/>
  <c r="Q25" i="8"/>
  <c r="Q23" i="8"/>
  <c r="Q21" i="8"/>
  <c r="Q19" i="8"/>
  <c r="Q17" i="8"/>
  <c r="Q15" i="8"/>
  <c r="Q13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11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11" i="8"/>
  <c r="G27" i="4" l="1"/>
  <c r="H27" i="2"/>
  <c r="E28" i="7" l="1"/>
  <c r="H28" i="2"/>
  <c r="D9" i="5"/>
  <c r="D7" i="5"/>
  <c r="D6" i="5"/>
  <c r="G28" i="4"/>
  <c r="F2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7" i="4"/>
  <c r="F16" i="4"/>
  <c r="F17" i="4"/>
  <c r="F18" i="4"/>
  <c r="F19" i="4"/>
  <c r="F20" i="4"/>
  <c r="F21" i="4"/>
  <c r="F22" i="4"/>
  <c r="F23" i="4"/>
  <c r="F24" i="4"/>
  <c r="F25" i="4"/>
  <c r="F8" i="4"/>
  <c r="F9" i="4"/>
  <c r="F10" i="4"/>
  <c r="F11" i="4"/>
  <c r="F12" i="4"/>
  <c r="F13" i="4"/>
  <c r="F14" i="4"/>
  <c r="F15" i="4"/>
  <c r="F7" i="4"/>
  <c r="G23" i="2"/>
  <c r="Z25" i="2"/>
  <c r="F25" i="2" s="1"/>
  <c r="G25" i="2" s="1"/>
  <c r="Z24" i="2"/>
  <c r="F24" i="2" s="1"/>
  <c r="G24" i="2" s="1"/>
  <c r="Z23" i="2"/>
  <c r="F23" i="2" s="1"/>
  <c r="Z22" i="2"/>
  <c r="F22" i="2" s="1"/>
  <c r="G22" i="2" s="1"/>
  <c r="Z21" i="2"/>
  <c r="F21" i="2" s="1"/>
  <c r="G21" i="2" s="1"/>
  <c r="Z20" i="2"/>
  <c r="F20" i="2" s="1"/>
  <c r="Z19" i="2"/>
  <c r="F19" i="2" s="1"/>
  <c r="Z18" i="2"/>
  <c r="F18" i="2" s="1"/>
  <c r="G18" i="2" s="1"/>
  <c r="Z17" i="2"/>
  <c r="F17" i="2" s="1"/>
  <c r="G17" i="2" s="1"/>
  <c r="Z15" i="2"/>
  <c r="F15" i="2" s="1"/>
  <c r="G15" i="2" s="1"/>
  <c r="Z14" i="2"/>
  <c r="F14" i="2" s="1"/>
  <c r="G14" i="2" s="1"/>
  <c r="H14" i="2" s="1"/>
  <c r="Z13" i="2"/>
  <c r="F13" i="2" s="1"/>
  <c r="G13" i="2" s="1"/>
  <c r="Z12" i="2"/>
  <c r="F12" i="2" s="1"/>
  <c r="Z11" i="2"/>
  <c r="F11" i="2" s="1"/>
  <c r="G11" i="2" s="1"/>
  <c r="Z10" i="2"/>
  <c r="F10" i="2" s="1"/>
  <c r="Z9" i="2"/>
  <c r="F9" i="2" s="1"/>
  <c r="G9" i="2" s="1"/>
  <c r="Z8" i="2"/>
  <c r="F8" i="2" s="1"/>
  <c r="Z7" i="2"/>
  <c r="F7" i="2" s="1"/>
  <c r="H33" i="4"/>
  <c r="H32" i="4"/>
  <c r="H31" i="4"/>
  <c r="G33" i="4"/>
  <c r="G31" i="4"/>
  <c r="H19" i="2" l="1"/>
  <c r="H23" i="2"/>
  <c r="G19" i="2"/>
  <c r="G7" i="2"/>
  <c r="H15" i="2"/>
  <c r="H11" i="2"/>
  <c r="H24" i="2"/>
  <c r="G20" i="2"/>
  <c r="H20" i="2" s="1"/>
  <c r="G12" i="2"/>
  <c r="H12" i="2" s="1"/>
  <c r="G8" i="2"/>
  <c r="H8" i="2" s="1"/>
  <c r="H22" i="2"/>
  <c r="H18" i="2"/>
  <c r="F33" i="2"/>
  <c r="H33" i="2" s="1"/>
  <c r="G10" i="2"/>
  <c r="H10" i="2" s="1"/>
  <c r="H25" i="2"/>
  <c r="H21" i="2"/>
  <c r="H17" i="2"/>
  <c r="H13" i="2"/>
  <c r="H9" i="2"/>
  <c r="F32" i="2"/>
  <c r="I32" i="2" s="1"/>
  <c r="F31" i="2"/>
  <c r="H31" i="2" s="1"/>
  <c r="E7" i="4"/>
  <c r="E33" i="4" s="1"/>
  <c r="E25" i="4"/>
  <c r="Y11" i="4"/>
  <c r="E11" i="4" s="1"/>
  <c r="Y25" i="4"/>
  <c r="Y24" i="4"/>
  <c r="E24" i="4" s="1"/>
  <c r="Y23" i="4"/>
  <c r="E23" i="4" s="1"/>
  <c r="Y22" i="4"/>
  <c r="E22" i="4" s="1"/>
  <c r="Y21" i="4"/>
  <c r="E21" i="4" s="1"/>
  <c r="Y20" i="4"/>
  <c r="E20" i="4" s="1"/>
  <c r="Y19" i="4"/>
  <c r="E19" i="4" s="1"/>
  <c r="Y18" i="4"/>
  <c r="E18" i="4" s="1"/>
  <c r="Y17" i="4"/>
  <c r="E17" i="4" s="1"/>
  <c r="Y15" i="4"/>
  <c r="E15" i="4" s="1"/>
  <c r="Y14" i="4"/>
  <c r="E14" i="4" s="1"/>
  <c r="Y13" i="4"/>
  <c r="E13" i="4" s="1"/>
  <c r="Y12" i="4"/>
  <c r="E12" i="4" s="1"/>
  <c r="Y10" i="4"/>
  <c r="E10" i="4" s="1"/>
  <c r="Y9" i="4"/>
  <c r="E9" i="4" s="1"/>
  <c r="Y8" i="4"/>
  <c r="E8" i="4" s="1"/>
  <c r="Y7" i="4"/>
  <c r="G27" i="2" l="1"/>
  <c r="I33" i="2"/>
  <c r="H7" i="2"/>
  <c r="H32" i="2"/>
  <c r="I31" i="2"/>
  <c r="E32" i="4"/>
  <c r="G32" i="4" s="1"/>
  <c r="E31" i="4"/>
  <c r="H41" i="1"/>
  <c r="H42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<sst xmlns="http://schemas.openxmlformats.org/spreadsheetml/2006/main" count="543" uniqueCount="124">
  <si>
    <t>top</t>
  </si>
  <si>
    <t>to</t>
  </si>
  <si>
    <t>far</t>
  </si>
  <si>
    <t>from</t>
  </si>
  <si>
    <t>near</t>
  </si>
  <si>
    <t>RE+3/1/06</t>
  </si>
  <si>
    <t>RE+3/1/07</t>
  </si>
  <si>
    <t>RE+3/1/08</t>
  </si>
  <si>
    <t>RE+3/1/09</t>
  </si>
  <si>
    <t>RE+3/1/10</t>
  </si>
  <si>
    <t>RE+3/1/11</t>
  </si>
  <si>
    <t>RE+3/1/12</t>
  </si>
  <si>
    <t>RE+3/1/13</t>
  </si>
  <si>
    <t>RE+3/1/14</t>
  </si>
  <si>
    <t>RE+3/1/15</t>
  </si>
  <si>
    <t>RE+3/1/16</t>
  </si>
  <si>
    <t>RE+3/1/17</t>
  </si>
  <si>
    <t>RE+3/1/18</t>
  </si>
  <si>
    <t>RE+3/1/05</t>
  </si>
  <si>
    <t>RE+3/1/04</t>
  </si>
  <si>
    <t>RE+3/1/03</t>
  </si>
  <si>
    <t>RE+3/1/02</t>
  </si>
  <si>
    <t>RE+3/1/01</t>
  </si>
  <si>
    <t>Radial</t>
  </si>
  <si>
    <t>Periphery</t>
  </si>
  <si>
    <t>Chamber</t>
  </si>
  <si>
    <t>Rack</t>
  </si>
  <si>
    <t>RE+4/1/06</t>
  </si>
  <si>
    <t>RE+4/1/07</t>
  </si>
  <si>
    <t>RE+4/1/08</t>
  </si>
  <si>
    <t>RE+4/1/09</t>
  </si>
  <si>
    <t>RE+4/1/10</t>
  </si>
  <si>
    <t>RE+4/1/11</t>
  </si>
  <si>
    <t>RE+4/1/12</t>
  </si>
  <si>
    <t>RE+4/1/13</t>
  </si>
  <si>
    <t>RE+4/1/14</t>
  </si>
  <si>
    <t>RE+4/1/05</t>
  </si>
  <si>
    <t>RE+4/1/04</t>
  </si>
  <si>
    <t>RE+4/1/03</t>
  </si>
  <si>
    <t>RE+4/1/02</t>
  </si>
  <si>
    <t>RE+4/1/01</t>
  </si>
  <si>
    <t>RE+4/1/18</t>
  </si>
  <si>
    <t>RE+4/1/17</t>
  </si>
  <si>
    <t>RE+4/1/16</t>
  </si>
  <si>
    <t>RE+4/1/15</t>
  </si>
  <si>
    <t>3D Model</t>
  </si>
  <si>
    <t>Z</t>
  </si>
  <si>
    <t>MIN</t>
  </si>
  <si>
    <t>MAX</t>
  </si>
  <si>
    <t>RE3/1</t>
  </si>
  <si>
    <t>Average</t>
  </si>
  <si>
    <t>S. Bally</t>
  </si>
  <si>
    <t>Modified 12 february 2019</t>
  </si>
  <si>
    <t>Ian Crotty</t>
  </si>
  <si>
    <t>RE4/1</t>
  </si>
  <si>
    <t>Slack</t>
  </si>
  <si>
    <t>Total</t>
  </si>
  <si>
    <t>Decide on 10% slack as we can store cable behind the RE3/2 and ME4/2, (25 Feb 2019)</t>
  </si>
  <si>
    <t>Slack 10%</t>
  </si>
  <si>
    <t>Total both Endcaps</t>
  </si>
  <si>
    <t>Total cable use</t>
  </si>
  <si>
    <t>Total iRPC</t>
  </si>
  <si>
    <t>[m]</t>
  </si>
  <si>
    <t>Production lengths for Cavitech</t>
  </si>
  <si>
    <t>RE-3/1/06</t>
  </si>
  <si>
    <t>RE-3/1/07</t>
  </si>
  <si>
    <t>RE-3/1/08</t>
  </si>
  <si>
    <t>RE-3/1/09</t>
  </si>
  <si>
    <t>RE-3/1/10</t>
  </si>
  <si>
    <t>RE-3/1/11</t>
  </si>
  <si>
    <t>RE-3/1/12</t>
  </si>
  <si>
    <t>RE-3/1/13</t>
  </si>
  <si>
    <t>RE-3/1/14</t>
  </si>
  <si>
    <t>RE-3/1/15</t>
  </si>
  <si>
    <t>RE-3/1/16</t>
  </si>
  <si>
    <t>RE-3/1/17</t>
  </si>
  <si>
    <t>RE-3/1/18</t>
  </si>
  <si>
    <t>RE-3/1/01</t>
  </si>
  <si>
    <t>RE-3/1/02</t>
  </si>
  <si>
    <t>RE-3/1/03</t>
  </si>
  <si>
    <t>RE-3/1/04</t>
  </si>
  <si>
    <t>RE-3/1/05</t>
  </si>
  <si>
    <t>RE-4/1/06</t>
  </si>
  <si>
    <t>RE-4/1/07</t>
  </si>
  <si>
    <t>RE-4/1/08</t>
  </si>
  <si>
    <t>RE-4/1/09</t>
  </si>
  <si>
    <t>RE-4/1/10</t>
  </si>
  <si>
    <t>RE-4/1/11</t>
  </si>
  <si>
    <t>RE-4/1/12</t>
  </si>
  <si>
    <t>RE-4/1/13</t>
  </si>
  <si>
    <t>RE-4/1/14</t>
  </si>
  <si>
    <t>RE-4/1/15</t>
  </si>
  <si>
    <t>RE-4/1/16</t>
  </si>
  <si>
    <t>RE-4/1/17</t>
  </si>
  <si>
    <t>RE-4/1/18</t>
  </si>
  <si>
    <t>RE-4/1/01</t>
  </si>
  <si>
    <t>RE-4/1/02</t>
  </si>
  <si>
    <t>RE-4/1/03</t>
  </si>
  <si>
    <t>RE-4/1/04</t>
  </si>
  <si>
    <t>RE-4/1/05</t>
  </si>
  <si>
    <t>Quantity</t>
  </si>
  <si>
    <t>x2</t>
  </si>
  <si>
    <t>Total production</t>
  </si>
  <si>
    <t>RE3/1 and RE4/1</t>
  </si>
  <si>
    <t>Near</t>
  </si>
  <si>
    <t>FAR</t>
  </si>
  <si>
    <t>NEAR</t>
  </si>
  <si>
    <t>/A</t>
  </si>
  <si>
    <t>/B</t>
  </si>
  <si>
    <t>fegrg</t>
  </si>
  <si>
    <t>/FAR</t>
  </si>
  <si>
    <t>/NEAR</t>
  </si>
  <si>
    <t>X4S52</t>
  </si>
  <si>
    <t>X2V52</t>
  </si>
  <si>
    <t>1st Part Label</t>
  </si>
  <si>
    <t>Dest.</t>
  </si>
  <si>
    <t>Cable Desig.</t>
  </si>
  <si>
    <t>Chamber Nos</t>
  </si>
  <si>
    <t>Labels for LV Cables  RE-3/1</t>
  </si>
  <si>
    <t>START POINT</t>
  </si>
  <si>
    <t>END POINT</t>
  </si>
  <si>
    <t>DETECTOR SPECIFIC LABEL</t>
  </si>
  <si>
    <t>LENGTH</t>
  </si>
  <si>
    <t>RE-3/1/06/A/LV/X4S52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</si>
</sst>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0" fontId="0" fillId="0" borderId="2" xfId="0" applyFill="1" applyBorder="1"/>
    <xf numFmtId="0" fontId="1" fillId="0" borderId="0" xfId="0" applyFont="1" applyFill="1"/>
    <xf numFmtId="0" fontId="0" fillId="0" borderId="4" xfId="0" applyFill="1" applyBorder="1"/>
    <xf numFmtId="0" fontId="1" fillId="0" borderId="4" xfId="0" applyFont="1" applyFill="1" applyBorder="1"/>
    <xf numFmtId="0" fontId="2" fillId="0" borderId="2" xfId="0" applyFont="1" applyFill="1" applyBorder="1"/>
    <xf numFmtId="0" fontId="0" fillId="0" borderId="3" xfId="0" applyFill="1" applyBorder="1"/>
    <xf numFmtId="164" fontId="4" fillId="0" borderId="0" xfId="0" applyNumberFormat="1" applyFont="1" applyFill="1"/>
    <xf numFmtId="164" fontId="3" fillId="0" borderId="0" xfId="0" applyNumberFormat="1" applyFont="1" applyFill="1"/>
    <xf numFmtId="0" fontId="5" fillId="0" borderId="4" xfId="0" applyFont="1" applyFill="1" applyBorder="1"/>
    <xf numFmtId="0" fontId="0" fillId="2" borderId="0" xfId="0" applyFill="1"/>
    <xf numFmtId="9" fontId="0" fillId="0" borderId="0" xfId="0" applyNumberFormat="1" applyFill="1"/>
    <xf numFmtId="164" fontId="6" fillId="0" borderId="0" xfId="0" applyNumberFormat="1" applyFont="1" applyFill="1"/>
    <xf numFmtId="164" fontId="3" fillId="0" borderId="4" xfId="0" applyNumberFormat="1" applyFont="1" applyFill="1" applyBorder="1"/>
    <xf numFmtId="0" fontId="0" fillId="0" borderId="0" xfId="0" applyFont="1" applyFill="1"/>
    <xf numFmtId="0" fontId="2" fillId="0" borderId="0" xfId="0" applyFont="1" applyFill="1" applyBorder="1"/>
    <xf numFmtId="164" fontId="3" fillId="0" borderId="0" xfId="0" applyNumberFormat="1" applyFont="1" applyFill="1" applyBorder="1"/>
    <xf numFmtId="0" fontId="5" fillId="0" borderId="0" xfId="0" applyFont="1" applyFill="1" applyBorder="1"/>
    <xf numFmtId="164" fontId="6" fillId="0" borderId="4" xfId="0" applyNumberFormat="1" applyFont="1" applyFill="1" applyBorder="1"/>
    <xf numFmtId="0" fontId="0" fillId="0" borderId="4" xfId="0" applyBorder="1"/>
    <xf numFmtId="164" fontId="0" fillId="0" borderId="4" xfId="0" applyNumberFormat="1" applyBorder="1"/>
    <xf numFmtId="9" fontId="0" fillId="0" borderId="4" xfId="0" applyNumberFormat="1" applyFill="1" applyBorder="1"/>
    <xf numFmtId="0" fontId="0" fillId="2" borderId="4" xfId="0" applyFill="1" applyBorder="1"/>
    <xf numFmtId="0" fontId="0" fillId="0" borderId="4" xfId="0" applyFill="1" applyBorder="1" applyAlignment="1">
      <alignment horizontal="right"/>
    </xf>
    <xf numFmtId="0" fontId="0" fillId="0" borderId="0" xfId="0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Fill="1" applyBorder="1"/>
    <xf numFmtId="164" fontId="0" fillId="0" borderId="4" xfId="0" applyNumberFormat="1" applyFill="1" applyBorder="1"/>
    <xf numFmtId="0" fontId="7" fillId="0" borderId="0" xfId="0" applyFont="1"/>
    <xf numFmtId="164" fontId="3" fillId="0" borderId="8" xfId="0" applyNumberFormat="1" applyFont="1" applyFill="1" applyBorder="1"/>
    <xf numFmtId="164" fontId="0" fillId="0" borderId="0" xfId="0" applyNumberFormat="1" applyFill="1" applyBorder="1"/>
    <xf numFmtId="9" fontId="0" fillId="2" borderId="4" xfId="0" applyNumberFormat="1" applyFill="1" applyBorder="1"/>
    <xf numFmtId="0" fontId="5" fillId="0" borderId="5" xfId="0" applyFont="1" applyFill="1" applyBorder="1"/>
    <xf numFmtId="164" fontId="0" fillId="0" borderId="4" xfId="0" applyNumberFormat="1" applyFont="1" applyFill="1" applyBorder="1"/>
    <xf numFmtId="0" fontId="0" fillId="0" borderId="4" xfId="0" applyFont="1" applyFill="1" applyBorder="1"/>
    <xf numFmtId="0" fontId="0" fillId="0" borderId="9" xfId="0" applyFill="1" applyBorder="1"/>
    <xf numFmtId="0" fontId="0" fillId="0" borderId="9" xfId="0" applyFont="1" applyFill="1" applyBorder="1"/>
    <xf numFmtId="164" fontId="0" fillId="0" borderId="0" xfId="0" applyNumberFormat="1"/>
    <xf numFmtId="15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1" fillId="0" borderId="4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5" fontId="0" fillId="0" borderId="4" xfId="0" applyNumberFormat="1" applyBorder="1"/>
    <xf numFmtId="0" fontId="2" fillId="0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3" borderId="0" xfId="0" applyFill="1"/>
    <xf numFmtId="0" fontId="5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Z42"/>
  <sheetViews>
    <sheetView showGridLines="0" zoomScale="90" zoomScaleNormal="90" workbookViewId="0">
      <selection activeCell="AH20" sqref="AH20"/>
    </sheetView>
  </sheetViews>
  <sheetFormatPr defaultColWidth="2.7109375" defaultRowHeight="15" x14ac:dyDescent="0.25"/>
  <cols>
    <col min="1" max="3" width="2.7109375" style="1"/>
    <col min="4" max="4" width="5.28515625" style="1" bestFit="1" customWidth="1"/>
    <col min="5" max="5" width="9.85546875" style="1" bestFit="1" customWidth="1"/>
    <col min="6" max="6" width="5.140625" style="1" bestFit="1" customWidth="1"/>
    <col min="7" max="7" width="9.42578125" style="1" bestFit="1" customWidth="1"/>
    <col min="8" max="8" width="4.140625" style="1" bestFit="1" customWidth="1"/>
    <col min="9" max="9" width="9" style="1" bestFit="1" customWidth="1"/>
    <col min="10" max="10" width="6.42578125" style="1" bestFit="1" customWidth="1"/>
    <col min="11" max="11" width="5.42578125" style="1" customWidth="1"/>
    <col min="12" max="24" width="9.7109375" style="1" bestFit="1" customWidth="1"/>
    <col min="25" max="25" width="8.140625" style="1" customWidth="1"/>
    <col min="26" max="26" width="8.85546875" style="1" customWidth="1"/>
    <col min="27" max="16384" width="2.7109375" style="1"/>
  </cols>
  <sheetData>
    <row r="1" spans="4:26" x14ac:dyDescent="0.25">
      <c r="G1" s="15" t="s">
        <v>45</v>
      </c>
      <c r="I1" s="1" t="s">
        <v>25</v>
      </c>
      <c r="J1" s="2" t="s">
        <v>23</v>
      </c>
      <c r="K1" s="1" t="s">
        <v>46</v>
      </c>
      <c r="L1" s="2" t="s">
        <v>24</v>
      </c>
      <c r="M1" s="2" t="s">
        <v>24</v>
      </c>
      <c r="N1" s="2" t="s">
        <v>24</v>
      </c>
      <c r="O1" s="2" t="s">
        <v>24</v>
      </c>
      <c r="P1" s="2" t="s">
        <v>24</v>
      </c>
      <c r="Q1" s="2" t="s">
        <v>24</v>
      </c>
      <c r="R1" s="2" t="s">
        <v>24</v>
      </c>
      <c r="S1" s="2" t="s">
        <v>24</v>
      </c>
      <c r="T1" s="2" t="s">
        <v>24</v>
      </c>
      <c r="U1" s="2" t="s">
        <v>24</v>
      </c>
      <c r="V1" s="2" t="s">
        <v>24</v>
      </c>
      <c r="W1" s="2" t="s">
        <v>24</v>
      </c>
      <c r="X1" s="2" t="s">
        <v>24</v>
      </c>
      <c r="Y1" s="2" t="s">
        <v>26</v>
      </c>
      <c r="Z1" s="1" t="s">
        <v>26</v>
      </c>
    </row>
    <row r="2" spans="4:26" ht="15.75" thickBot="1" x14ac:dyDescent="0.3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4:26" s="4" customFormat="1" x14ac:dyDescent="0.25">
      <c r="D3" s="3" t="s">
        <v>3</v>
      </c>
      <c r="E3" s="4" t="s">
        <v>27</v>
      </c>
      <c r="G3" s="12">
        <f>SUM(I3:Z3)/1000</f>
        <v>18.728000000000002</v>
      </c>
      <c r="I3" s="14">
        <v>600</v>
      </c>
      <c r="J3" s="5">
        <v>4570</v>
      </c>
      <c r="K3" s="4">
        <v>417</v>
      </c>
      <c r="L3" s="5">
        <v>786</v>
      </c>
      <c r="M3" s="5">
        <v>1296</v>
      </c>
      <c r="N3" s="5">
        <v>1482</v>
      </c>
      <c r="O3" s="5">
        <v>1359</v>
      </c>
      <c r="P3" s="5">
        <v>1277</v>
      </c>
      <c r="Q3" s="5">
        <v>1277</v>
      </c>
      <c r="R3" s="5">
        <v>1367</v>
      </c>
      <c r="S3" s="5">
        <v>1296</v>
      </c>
      <c r="T3" s="5"/>
      <c r="U3" s="5"/>
      <c r="V3" s="5"/>
      <c r="W3" s="5"/>
      <c r="X3" s="5"/>
      <c r="Y3" s="5">
        <v>1101</v>
      </c>
      <c r="Z3" s="14">
        <f>600+1300</f>
        <v>1900</v>
      </c>
    </row>
    <row r="4" spans="4:26" x14ac:dyDescent="0.25">
      <c r="D4" s="6" t="s">
        <v>0</v>
      </c>
      <c r="E4" s="7" t="s">
        <v>5</v>
      </c>
      <c r="F4" s="7"/>
      <c r="G4" s="13">
        <f t="shared" ref="G4:G20" si="0">SUM(I4:Z4)/1000</f>
        <v>16.684000000000001</v>
      </c>
      <c r="I4" s="14">
        <v>600</v>
      </c>
      <c r="J4" s="9">
        <v>4053</v>
      </c>
      <c r="K4" s="7">
        <v>186</v>
      </c>
      <c r="L4" s="8">
        <v>786</v>
      </c>
      <c r="M4" s="8">
        <v>1296</v>
      </c>
      <c r="N4" s="8">
        <v>1482</v>
      </c>
      <c r="O4" s="8">
        <v>1359</v>
      </c>
      <c r="P4" s="8">
        <v>1277</v>
      </c>
      <c r="Q4" s="8">
        <v>1277</v>
      </c>
      <c r="R4" s="8">
        <v>1367</v>
      </c>
      <c r="S4" s="8"/>
      <c r="T4" s="8"/>
      <c r="U4" s="8"/>
      <c r="V4" s="8"/>
      <c r="W4" s="8"/>
      <c r="X4" s="8"/>
      <c r="Y4" s="8">
        <v>1101</v>
      </c>
      <c r="Z4" s="14">
        <f t="shared" ref="Z4:Z20" si="1">600+1300</f>
        <v>1900</v>
      </c>
    </row>
    <row r="5" spans="4:26" s="4" customFormat="1" x14ac:dyDescent="0.25">
      <c r="D5" s="10"/>
      <c r="E5" s="4" t="s">
        <v>28</v>
      </c>
      <c r="G5" s="12">
        <f t="shared" si="0"/>
        <v>16.065000000000001</v>
      </c>
      <c r="I5" s="14">
        <v>600</v>
      </c>
      <c r="J5" s="5">
        <v>4570</v>
      </c>
      <c r="K5" s="4">
        <v>417</v>
      </c>
      <c r="L5" s="5">
        <v>786</v>
      </c>
      <c r="M5" s="5">
        <v>1296</v>
      </c>
      <c r="N5" s="5">
        <v>1482</v>
      </c>
      <c r="O5" s="5">
        <v>1359</v>
      </c>
      <c r="P5" s="5">
        <v>1277</v>
      </c>
      <c r="Q5" s="5">
        <v>1277</v>
      </c>
      <c r="R5" s="5"/>
      <c r="S5" s="5"/>
      <c r="T5" s="5"/>
      <c r="U5" s="5"/>
      <c r="V5" s="5"/>
      <c r="W5" s="5"/>
      <c r="X5" s="5"/>
      <c r="Y5" s="5">
        <v>1101</v>
      </c>
      <c r="Z5" s="14">
        <f t="shared" si="1"/>
        <v>1900</v>
      </c>
    </row>
    <row r="6" spans="4:26" x14ac:dyDescent="0.25">
      <c r="D6" s="6"/>
      <c r="E6" s="7" t="s">
        <v>6</v>
      </c>
      <c r="F6" s="7"/>
      <c r="G6" s="13">
        <f t="shared" si="0"/>
        <v>14.04</v>
      </c>
      <c r="I6" s="14">
        <v>600</v>
      </c>
      <c r="J6" s="9">
        <v>4053</v>
      </c>
      <c r="K6" s="7">
        <v>186</v>
      </c>
      <c r="L6" s="8">
        <v>786</v>
      </c>
      <c r="M6" s="8">
        <v>1296</v>
      </c>
      <c r="N6" s="8">
        <v>1482</v>
      </c>
      <c r="O6" s="8">
        <v>1359</v>
      </c>
      <c r="P6" s="8">
        <v>1277</v>
      </c>
      <c r="Q6" s="8"/>
      <c r="R6" s="8"/>
      <c r="S6" s="8"/>
      <c r="T6" s="8"/>
      <c r="U6" s="8"/>
      <c r="V6" s="8"/>
      <c r="W6" s="8"/>
      <c r="X6" s="8"/>
      <c r="Y6" s="8">
        <v>1101</v>
      </c>
      <c r="Z6" s="14">
        <f t="shared" si="1"/>
        <v>1900</v>
      </c>
    </row>
    <row r="7" spans="4:26" s="4" customFormat="1" x14ac:dyDescent="0.25">
      <c r="D7" s="10"/>
      <c r="E7" s="4" t="s">
        <v>29</v>
      </c>
      <c r="G7" s="12">
        <f t="shared" si="0"/>
        <v>13.510999999999999</v>
      </c>
      <c r="I7" s="14">
        <v>600</v>
      </c>
      <c r="J7" s="5">
        <v>4570</v>
      </c>
      <c r="K7" s="4">
        <v>417</v>
      </c>
      <c r="L7" s="5">
        <v>786</v>
      </c>
      <c r="M7" s="5">
        <v>1296</v>
      </c>
      <c r="N7" s="5">
        <v>1482</v>
      </c>
      <c r="O7" s="5">
        <v>1359</v>
      </c>
      <c r="P7" s="5"/>
      <c r="Q7" s="5"/>
      <c r="R7" s="5"/>
      <c r="S7" s="5"/>
      <c r="T7" s="5"/>
      <c r="U7" s="5"/>
      <c r="V7" s="5"/>
      <c r="W7" s="5"/>
      <c r="X7" s="5"/>
      <c r="Y7" s="5">
        <v>1101</v>
      </c>
      <c r="Z7" s="14">
        <f t="shared" si="1"/>
        <v>1900</v>
      </c>
    </row>
    <row r="8" spans="4:26" x14ac:dyDescent="0.25">
      <c r="D8" s="6"/>
      <c r="E8" s="7" t="s">
        <v>7</v>
      </c>
      <c r="F8" s="7"/>
      <c r="G8" s="13">
        <f t="shared" si="0"/>
        <v>11.404</v>
      </c>
      <c r="I8" s="14">
        <v>600</v>
      </c>
      <c r="J8" s="9">
        <v>4053</v>
      </c>
      <c r="K8" s="7">
        <v>186</v>
      </c>
      <c r="L8" s="8">
        <v>786</v>
      </c>
      <c r="M8" s="8">
        <v>1296</v>
      </c>
      <c r="N8" s="8">
        <v>1482</v>
      </c>
      <c r="O8" s="8"/>
      <c r="P8" s="8"/>
      <c r="Q8" s="8"/>
      <c r="R8" s="8"/>
      <c r="S8" s="8"/>
      <c r="T8" s="8"/>
      <c r="U8" s="8"/>
      <c r="V8" s="8"/>
      <c r="W8" s="8"/>
      <c r="X8" s="8"/>
      <c r="Y8" s="8">
        <v>1101</v>
      </c>
      <c r="Z8" s="14">
        <f t="shared" si="1"/>
        <v>1900</v>
      </c>
    </row>
    <row r="9" spans="4:26" s="4" customFormat="1" x14ac:dyDescent="0.25">
      <c r="D9" s="10"/>
      <c r="E9" s="4" t="s">
        <v>30</v>
      </c>
      <c r="G9" s="12">
        <f t="shared" si="0"/>
        <v>10.67</v>
      </c>
      <c r="I9" s="14">
        <v>600</v>
      </c>
      <c r="J9" s="5">
        <v>4570</v>
      </c>
      <c r="K9" s="4">
        <v>417</v>
      </c>
      <c r="L9" s="5">
        <v>786</v>
      </c>
      <c r="M9" s="5">
        <v>1296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v>1101</v>
      </c>
      <c r="Z9" s="14">
        <f t="shared" si="1"/>
        <v>1900</v>
      </c>
    </row>
    <row r="10" spans="4:26" x14ac:dyDescent="0.25">
      <c r="D10" s="6"/>
      <c r="E10" s="7" t="s">
        <v>8</v>
      </c>
      <c r="F10" s="7"/>
      <c r="G10" s="13">
        <f t="shared" si="0"/>
        <v>8.6259999999999994</v>
      </c>
      <c r="I10" s="14">
        <v>600</v>
      </c>
      <c r="J10" s="9">
        <v>4053</v>
      </c>
      <c r="K10" s="7">
        <v>186</v>
      </c>
      <c r="L10" s="8">
        <v>786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1101</v>
      </c>
      <c r="Z10" s="14">
        <f t="shared" si="1"/>
        <v>1900</v>
      </c>
    </row>
    <row r="11" spans="4:26" s="4" customFormat="1" x14ac:dyDescent="0.25">
      <c r="D11" s="10"/>
      <c r="E11" s="4" t="s">
        <v>31</v>
      </c>
      <c r="G11" s="12">
        <f t="shared" si="0"/>
        <v>9.1690000000000005</v>
      </c>
      <c r="I11" s="14">
        <v>600</v>
      </c>
      <c r="J11" s="5">
        <v>4570</v>
      </c>
      <c r="K11" s="4">
        <v>417</v>
      </c>
      <c r="L11" s="5">
        <v>581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v>1101</v>
      </c>
      <c r="Z11" s="14">
        <f t="shared" si="1"/>
        <v>1900</v>
      </c>
    </row>
    <row r="12" spans="4:26" x14ac:dyDescent="0.25">
      <c r="D12" s="6"/>
      <c r="E12" s="7" t="s">
        <v>9</v>
      </c>
      <c r="F12" s="7"/>
      <c r="G12" s="13">
        <f t="shared" si="0"/>
        <v>9.6980000000000004</v>
      </c>
      <c r="I12" s="14">
        <v>600</v>
      </c>
      <c r="J12" s="9">
        <v>4053</v>
      </c>
      <c r="K12" s="7">
        <v>186</v>
      </c>
      <c r="L12" s="8">
        <v>581</v>
      </c>
      <c r="M12" s="8">
        <v>1277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>
        <v>1101</v>
      </c>
      <c r="Z12" s="14">
        <f t="shared" si="1"/>
        <v>1900</v>
      </c>
    </row>
    <row r="13" spans="4:26" s="4" customFormat="1" x14ac:dyDescent="0.25">
      <c r="D13" s="10"/>
      <c r="E13" s="4" t="s">
        <v>32</v>
      </c>
      <c r="G13" s="12">
        <f t="shared" si="0"/>
        <v>11.722</v>
      </c>
      <c r="I13" s="14">
        <v>600</v>
      </c>
      <c r="J13" s="5">
        <v>4570</v>
      </c>
      <c r="K13" s="4">
        <v>417</v>
      </c>
      <c r="L13" s="5">
        <v>581</v>
      </c>
      <c r="M13" s="5">
        <v>1277</v>
      </c>
      <c r="N13" s="5">
        <v>1276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>
        <v>1101</v>
      </c>
      <c r="Z13" s="14">
        <f t="shared" si="1"/>
        <v>1900</v>
      </c>
    </row>
    <row r="14" spans="4:26" x14ac:dyDescent="0.25">
      <c r="D14" s="6"/>
      <c r="E14" s="7" t="s">
        <v>10</v>
      </c>
      <c r="F14" s="7"/>
      <c r="G14" s="13">
        <f t="shared" si="0"/>
        <v>12.377000000000001</v>
      </c>
      <c r="I14" s="14">
        <v>600</v>
      </c>
      <c r="J14" s="9">
        <v>4053</v>
      </c>
      <c r="K14" s="7">
        <v>186</v>
      </c>
      <c r="L14" s="8">
        <v>581</v>
      </c>
      <c r="M14" s="8">
        <v>1277</v>
      </c>
      <c r="N14" s="8">
        <v>1276</v>
      </c>
      <c r="O14" s="8">
        <v>1403</v>
      </c>
      <c r="P14" s="8"/>
      <c r="Q14" s="8"/>
      <c r="R14" s="8"/>
      <c r="S14" s="8"/>
      <c r="T14" s="8"/>
      <c r="U14" s="8"/>
      <c r="V14" s="8"/>
      <c r="W14" s="8"/>
      <c r="X14" s="8"/>
      <c r="Y14" s="8">
        <v>1101</v>
      </c>
      <c r="Z14" s="14">
        <f t="shared" si="1"/>
        <v>1900</v>
      </c>
    </row>
    <row r="15" spans="4:26" s="4" customFormat="1" x14ac:dyDescent="0.25">
      <c r="D15" s="10"/>
      <c r="E15" s="4" t="s">
        <v>33</v>
      </c>
      <c r="G15" s="12">
        <f t="shared" si="0"/>
        <v>14.401999999999999</v>
      </c>
      <c r="I15" s="14">
        <v>600</v>
      </c>
      <c r="J15" s="5">
        <v>4570</v>
      </c>
      <c r="K15" s="4">
        <v>417</v>
      </c>
      <c r="L15" s="5">
        <v>581</v>
      </c>
      <c r="M15" s="5">
        <v>1277</v>
      </c>
      <c r="N15" s="5">
        <v>1276</v>
      </c>
      <c r="O15" s="5">
        <v>1403</v>
      </c>
      <c r="P15" s="5">
        <v>1277</v>
      </c>
      <c r="Q15" s="5"/>
      <c r="R15" s="5"/>
      <c r="S15" s="5"/>
      <c r="T15" s="5"/>
      <c r="U15" s="5"/>
      <c r="V15" s="5"/>
      <c r="W15" s="5"/>
      <c r="X15" s="5"/>
      <c r="Y15" s="5">
        <v>1101</v>
      </c>
      <c r="Z15" s="14">
        <f t="shared" si="1"/>
        <v>1900</v>
      </c>
    </row>
    <row r="16" spans="4:26" x14ac:dyDescent="0.25">
      <c r="D16" s="6"/>
      <c r="E16" s="7" t="s">
        <v>11</v>
      </c>
      <c r="F16" s="7"/>
      <c r="G16" s="13">
        <f t="shared" si="0"/>
        <v>14.989000000000001</v>
      </c>
      <c r="I16" s="14">
        <v>600</v>
      </c>
      <c r="J16" s="9">
        <v>4053</v>
      </c>
      <c r="K16" s="7">
        <v>186</v>
      </c>
      <c r="L16" s="8">
        <v>581</v>
      </c>
      <c r="M16" s="8">
        <v>1277</v>
      </c>
      <c r="N16" s="8">
        <v>1276</v>
      </c>
      <c r="O16" s="8">
        <v>1403</v>
      </c>
      <c r="P16" s="8">
        <v>1277</v>
      </c>
      <c r="Q16" s="8">
        <v>1335</v>
      </c>
      <c r="R16" s="8"/>
      <c r="S16" s="8"/>
      <c r="T16" s="8"/>
      <c r="U16" s="8"/>
      <c r="V16" s="8"/>
      <c r="W16" s="8"/>
      <c r="X16" s="8"/>
      <c r="Y16" s="8">
        <v>1101</v>
      </c>
      <c r="Z16" s="14">
        <f t="shared" si="1"/>
        <v>1900</v>
      </c>
    </row>
    <row r="17" spans="4:26" s="4" customFormat="1" x14ac:dyDescent="0.25">
      <c r="D17" s="10"/>
      <c r="E17" s="4" t="s">
        <v>34</v>
      </c>
      <c r="G17" s="12">
        <f t="shared" si="0"/>
        <v>17.791</v>
      </c>
      <c r="I17" s="14">
        <v>600</v>
      </c>
      <c r="J17" s="5">
        <v>4570</v>
      </c>
      <c r="K17" s="4">
        <v>417</v>
      </c>
      <c r="L17" s="5">
        <v>581</v>
      </c>
      <c r="M17" s="5">
        <v>1277</v>
      </c>
      <c r="N17" s="5">
        <v>1276</v>
      </c>
      <c r="O17" s="5">
        <v>1403</v>
      </c>
      <c r="P17" s="5">
        <v>1277</v>
      </c>
      <c r="Q17" s="5">
        <v>1335</v>
      </c>
      <c r="R17" s="5">
        <v>1511</v>
      </c>
      <c r="S17" s="5">
        <v>543</v>
      </c>
      <c r="T17" s="5"/>
      <c r="U17" s="5"/>
      <c r="V17" s="5"/>
      <c r="W17" s="5"/>
      <c r="X17" s="5"/>
      <c r="Y17" s="5">
        <v>1101</v>
      </c>
      <c r="Z17" s="14">
        <f t="shared" si="1"/>
        <v>1900</v>
      </c>
    </row>
    <row r="18" spans="4:26" x14ac:dyDescent="0.25">
      <c r="D18" s="6"/>
      <c r="E18" s="7" t="s">
        <v>12</v>
      </c>
      <c r="F18" s="7"/>
      <c r="G18" s="13">
        <f t="shared" si="0"/>
        <v>18.32</v>
      </c>
      <c r="I18" s="14">
        <v>600</v>
      </c>
      <c r="J18" s="9">
        <v>4053</v>
      </c>
      <c r="K18" s="7">
        <v>186</v>
      </c>
      <c r="L18" s="8">
        <v>581</v>
      </c>
      <c r="M18" s="8">
        <v>1277</v>
      </c>
      <c r="N18" s="8">
        <v>1276</v>
      </c>
      <c r="O18" s="8">
        <v>1403</v>
      </c>
      <c r="P18" s="8">
        <v>1277</v>
      </c>
      <c r="Q18" s="8">
        <v>1335</v>
      </c>
      <c r="R18" s="8">
        <v>1511</v>
      </c>
      <c r="S18" s="8">
        <v>1820</v>
      </c>
      <c r="T18" s="8"/>
      <c r="U18" s="8"/>
      <c r="V18" s="8"/>
      <c r="W18" s="8"/>
      <c r="X18" s="8"/>
      <c r="Y18" s="8">
        <v>1101</v>
      </c>
      <c r="Z18" s="14">
        <f t="shared" si="1"/>
        <v>1900</v>
      </c>
    </row>
    <row r="19" spans="4:26" s="4" customFormat="1" x14ac:dyDescent="0.25">
      <c r="D19" s="10" t="s">
        <v>1</v>
      </c>
      <c r="E19" s="4" t="s">
        <v>35</v>
      </c>
      <c r="G19" s="12">
        <f t="shared" si="0"/>
        <v>20.407</v>
      </c>
      <c r="I19" s="14">
        <v>600</v>
      </c>
      <c r="J19" s="5">
        <v>4570</v>
      </c>
      <c r="K19" s="4">
        <v>417</v>
      </c>
      <c r="L19" s="5">
        <v>581</v>
      </c>
      <c r="M19" s="5">
        <v>1277</v>
      </c>
      <c r="N19" s="5">
        <v>1276</v>
      </c>
      <c r="O19" s="5">
        <v>1403</v>
      </c>
      <c r="P19" s="5">
        <v>1277</v>
      </c>
      <c r="Q19" s="5">
        <v>1335</v>
      </c>
      <c r="R19" s="5">
        <v>1511</v>
      </c>
      <c r="S19" s="5">
        <v>543</v>
      </c>
      <c r="T19" s="5">
        <v>2616</v>
      </c>
      <c r="U19" s="5"/>
      <c r="V19" s="5"/>
      <c r="W19" s="5"/>
      <c r="X19" s="5"/>
      <c r="Y19" s="5">
        <v>1101</v>
      </c>
      <c r="Z19" s="14">
        <f t="shared" si="1"/>
        <v>1900</v>
      </c>
    </row>
    <row r="20" spans="4:26" ht="15.75" thickBot="1" x14ac:dyDescent="0.3">
      <c r="D20" s="11" t="s">
        <v>2</v>
      </c>
      <c r="E20" s="7" t="s">
        <v>13</v>
      </c>
      <c r="F20" s="7"/>
      <c r="G20" s="13">
        <f t="shared" si="0"/>
        <v>21.32</v>
      </c>
      <c r="I20" s="14">
        <v>600</v>
      </c>
      <c r="J20" s="9">
        <v>4053</v>
      </c>
      <c r="K20" s="7">
        <v>186</v>
      </c>
      <c r="L20" s="8">
        <v>581</v>
      </c>
      <c r="M20" s="8">
        <v>1277</v>
      </c>
      <c r="N20" s="8">
        <v>1276</v>
      </c>
      <c r="O20" s="8">
        <v>1403</v>
      </c>
      <c r="P20" s="8">
        <v>1277</v>
      </c>
      <c r="Q20" s="8">
        <v>1335</v>
      </c>
      <c r="R20" s="8">
        <v>1511</v>
      </c>
      <c r="S20" s="8">
        <v>1820</v>
      </c>
      <c r="T20" s="8">
        <v>3000</v>
      </c>
      <c r="U20" s="8"/>
      <c r="V20" s="8"/>
      <c r="W20" s="8"/>
      <c r="X20" s="8"/>
      <c r="Y20" s="8">
        <v>1101</v>
      </c>
      <c r="Z20" s="14">
        <f t="shared" si="1"/>
        <v>1900</v>
      </c>
    </row>
    <row r="21" spans="4:26" ht="15.75" thickBot="1" x14ac:dyDescent="0.3"/>
    <row r="22" spans="4:26" s="4" customFormat="1" x14ac:dyDescent="0.25">
      <c r="D22" s="3" t="s">
        <v>4</v>
      </c>
      <c r="E22" s="4" t="s">
        <v>44</v>
      </c>
      <c r="G22" s="12">
        <f>SUM(I22:Z22)/1000</f>
        <v>18.789000000000001</v>
      </c>
      <c r="I22" s="14">
        <v>600</v>
      </c>
      <c r="J22" s="5">
        <v>4570</v>
      </c>
      <c r="K22" s="4">
        <v>417</v>
      </c>
      <c r="L22" s="5">
        <v>543</v>
      </c>
      <c r="M22" s="5">
        <v>2616</v>
      </c>
      <c r="N22" s="5">
        <v>3066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5077</v>
      </c>
      <c r="Z22" s="14">
        <f>600+1300</f>
        <v>1900</v>
      </c>
    </row>
    <row r="23" spans="4:26" x14ac:dyDescent="0.25">
      <c r="D23" s="6" t="s">
        <v>1</v>
      </c>
      <c r="E23" s="7" t="s">
        <v>14</v>
      </c>
      <c r="F23" s="7"/>
      <c r="G23" s="13">
        <f t="shared" ref="G23:G39" si="2">SUM(I23:Z23)/1000</f>
        <v>16.635999999999999</v>
      </c>
      <c r="I23" s="14">
        <v>600</v>
      </c>
      <c r="J23" s="9">
        <v>4053</v>
      </c>
      <c r="K23" s="7">
        <v>186</v>
      </c>
      <c r="L23" s="8">
        <v>1820</v>
      </c>
      <c r="M23" s="8">
        <v>3000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v>5077</v>
      </c>
      <c r="Z23" s="14">
        <f t="shared" ref="Z23:Z39" si="3">600+1300</f>
        <v>1900</v>
      </c>
    </row>
    <row r="24" spans="4:26" s="4" customFormat="1" x14ac:dyDescent="0.25">
      <c r="D24" s="10"/>
      <c r="E24" s="4" t="s">
        <v>43</v>
      </c>
      <c r="G24" s="12">
        <f t="shared" si="2"/>
        <v>15.723000000000001</v>
      </c>
      <c r="I24" s="14">
        <v>600</v>
      </c>
      <c r="J24" s="5">
        <v>4570</v>
      </c>
      <c r="K24" s="4">
        <v>417</v>
      </c>
      <c r="L24" s="5">
        <v>543</v>
      </c>
      <c r="M24" s="5">
        <v>2616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v>5077</v>
      </c>
      <c r="Z24" s="14">
        <f t="shared" si="3"/>
        <v>1900</v>
      </c>
    </row>
    <row r="25" spans="4:26" x14ac:dyDescent="0.25">
      <c r="D25" s="6"/>
      <c r="E25" s="7" t="s">
        <v>15</v>
      </c>
      <c r="F25" s="7"/>
      <c r="G25" s="13">
        <f t="shared" si="2"/>
        <v>13.635999999999999</v>
      </c>
      <c r="I25" s="14">
        <v>600</v>
      </c>
      <c r="J25" s="9">
        <v>4053</v>
      </c>
      <c r="K25" s="7">
        <v>186</v>
      </c>
      <c r="L25" s="8">
        <v>1820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v>5077</v>
      </c>
      <c r="Z25" s="14">
        <f t="shared" si="3"/>
        <v>1900</v>
      </c>
    </row>
    <row r="26" spans="4:26" s="4" customFormat="1" x14ac:dyDescent="0.25">
      <c r="D26" s="10"/>
      <c r="E26" s="4" t="s">
        <v>42</v>
      </c>
      <c r="G26" s="12">
        <f t="shared" si="2"/>
        <v>13.106999999999999</v>
      </c>
      <c r="I26" s="14">
        <v>600</v>
      </c>
      <c r="J26" s="5">
        <v>4570</v>
      </c>
      <c r="K26" s="4">
        <v>417</v>
      </c>
      <c r="L26" s="5">
        <v>543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>
        <v>5077</v>
      </c>
      <c r="Z26" s="14">
        <f t="shared" si="3"/>
        <v>1900</v>
      </c>
    </row>
    <row r="27" spans="4:26" x14ac:dyDescent="0.25">
      <c r="D27" s="6"/>
      <c r="E27" s="7" t="s">
        <v>16</v>
      </c>
      <c r="F27" s="7"/>
      <c r="G27" s="13">
        <f t="shared" si="2"/>
        <v>13.327</v>
      </c>
      <c r="I27" s="14">
        <v>600</v>
      </c>
      <c r="J27" s="9">
        <v>4053</v>
      </c>
      <c r="K27" s="7">
        <v>186</v>
      </c>
      <c r="L27" s="8">
        <v>1511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>
        <v>5077</v>
      </c>
      <c r="Z27" s="14">
        <f t="shared" si="3"/>
        <v>1900</v>
      </c>
    </row>
    <row r="28" spans="4:26" s="4" customFormat="1" x14ac:dyDescent="0.25">
      <c r="D28" s="10"/>
      <c r="E28" s="4" t="s">
        <v>41</v>
      </c>
      <c r="G28" s="12">
        <f t="shared" si="2"/>
        <v>15.41</v>
      </c>
      <c r="I28" s="14">
        <v>600</v>
      </c>
      <c r="J28" s="5">
        <v>4570</v>
      </c>
      <c r="K28" s="4">
        <v>417</v>
      </c>
      <c r="L28" s="5">
        <v>1511</v>
      </c>
      <c r="M28" s="5">
        <v>1335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v>5077</v>
      </c>
      <c r="Z28" s="14">
        <f t="shared" si="3"/>
        <v>1900</v>
      </c>
    </row>
    <row r="29" spans="4:26" x14ac:dyDescent="0.25">
      <c r="D29" s="6"/>
      <c r="E29" s="7" t="s">
        <v>17</v>
      </c>
      <c r="F29" s="7"/>
      <c r="G29" s="13">
        <f t="shared" si="2"/>
        <v>15.939</v>
      </c>
      <c r="I29" s="14">
        <v>600</v>
      </c>
      <c r="J29" s="9">
        <v>4053</v>
      </c>
      <c r="K29" s="7">
        <v>186</v>
      </c>
      <c r="L29" s="8">
        <v>1511</v>
      </c>
      <c r="M29" s="8">
        <v>1335</v>
      </c>
      <c r="N29" s="8">
        <v>1277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>
        <v>5077</v>
      </c>
      <c r="Z29" s="14">
        <f t="shared" si="3"/>
        <v>1900</v>
      </c>
    </row>
    <row r="30" spans="4:26" s="4" customFormat="1" x14ac:dyDescent="0.25">
      <c r="D30" s="10"/>
      <c r="E30" s="4" t="s">
        <v>40</v>
      </c>
      <c r="G30" s="12">
        <f t="shared" si="2"/>
        <v>18.09</v>
      </c>
      <c r="I30" s="14">
        <v>600</v>
      </c>
      <c r="J30" s="5">
        <v>4570</v>
      </c>
      <c r="K30" s="4">
        <v>417</v>
      </c>
      <c r="L30" s="5">
        <v>1511</v>
      </c>
      <c r="M30" s="5">
        <v>1335</v>
      </c>
      <c r="N30" s="5">
        <v>1277</v>
      </c>
      <c r="O30" s="5">
        <v>1403</v>
      </c>
      <c r="P30" s="5"/>
      <c r="Q30" s="5"/>
      <c r="R30" s="5"/>
      <c r="S30" s="5"/>
      <c r="T30" s="5"/>
      <c r="U30" s="5"/>
      <c r="V30" s="5"/>
      <c r="W30" s="5"/>
      <c r="X30" s="5"/>
      <c r="Y30" s="5">
        <v>5077</v>
      </c>
      <c r="Z30" s="14">
        <f t="shared" si="3"/>
        <v>1900</v>
      </c>
    </row>
    <row r="31" spans="4:26" x14ac:dyDescent="0.25">
      <c r="D31" s="6"/>
      <c r="E31" s="7" t="s">
        <v>22</v>
      </c>
      <c r="F31" s="7"/>
      <c r="G31" s="13">
        <f t="shared" si="2"/>
        <v>18.617999999999999</v>
      </c>
      <c r="I31" s="14">
        <v>600</v>
      </c>
      <c r="J31" s="9">
        <v>4053</v>
      </c>
      <c r="K31" s="7">
        <v>186</v>
      </c>
      <c r="L31" s="8">
        <v>1511</v>
      </c>
      <c r="M31" s="8">
        <v>1335</v>
      </c>
      <c r="N31" s="8">
        <v>1277</v>
      </c>
      <c r="O31" s="8">
        <v>1403</v>
      </c>
      <c r="P31" s="8">
        <v>1276</v>
      </c>
      <c r="Q31" s="8"/>
      <c r="R31" s="8"/>
      <c r="S31" s="8"/>
      <c r="T31" s="8"/>
      <c r="U31" s="8"/>
      <c r="V31" s="8"/>
      <c r="W31" s="8"/>
      <c r="X31" s="8"/>
      <c r="Y31" s="8">
        <v>5077</v>
      </c>
      <c r="Z31" s="14">
        <f t="shared" si="3"/>
        <v>1900</v>
      </c>
    </row>
    <row r="32" spans="4:26" s="4" customFormat="1" x14ac:dyDescent="0.25">
      <c r="D32" s="10"/>
      <c r="E32" s="4" t="s">
        <v>39</v>
      </c>
      <c r="G32" s="12">
        <f t="shared" si="2"/>
        <v>20.643000000000001</v>
      </c>
      <c r="I32" s="14">
        <v>600</v>
      </c>
      <c r="J32" s="5">
        <v>4570</v>
      </c>
      <c r="K32" s="4">
        <v>417</v>
      </c>
      <c r="L32" s="5">
        <v>1511</v>
      </c>
      <c r="M32" s="5">
        <v>1335</v>
      </c>
      <c r="N32" s="5">
        <v>1277</v>
      </c>
      <c r="O32" s="5">
        <v>1403</v>
      </c>
      <c r="P32" s="5">
        <v>1276</v>
      </c>
      <c r="Q32" s="5">
        <v>1277</v>
      </c>
      <c r="R32" s="5"/>
      <c r="S32" s="5"/>
      <c r="T32" s="5"/>
      <c r="U32" s="5"/>
      <c r="V32" s="5"/>
      <c r="W32" s="5"/>
      <c r="X32" s="5"/>
      <c r="Y32" s="5">
        <v>5077</v>
      </c>
      <c r="Z32" s="14">
        <f t="shared" si="3"/>
        <v>1900</v>
      </c>
    </row>
    <row r="33" spans="4:26" x14ac:dyDescent="0.25">
      <c r="D33" s="6"/>
      <c r="E33" s="7" t="s">
        <v>21</v>
      </c>
      <c r="F33" s="7"/>
      <c r="G33" s="13">
        <f t="shared" si="2"/>
        <v>21.262</v>
      </c>
      <c r="I33" s="14">
        <v>600</v>
      </c>
      <c r="J33" s="9">
        <v>4053</v>
      </c>
      <c r="K33" s="7">
        <v>186</v>
      </c>
      <c r="L33" s="8">
        <v>1511</v>
      </c>
      <c r="M33" s="8">
        <v>1335</v>
      </c>
      <c r="N33" s="8">
        <v>1277</v>
      </c>
      <c r="O33" s="8">
        <v>1403</v>
      </c>
      <c r="P33" s="8">
        <v>1276</v>
      </c>
      <c r="Q33" s="8">
        <v>1277</v>
      </c>
      <c r="R33" s="8">
        <v>1367</v>
      </c>
      <c r="S33" s="8"/>
      <c r="T33" s="8"/>
      <c r="U33" s="8"/>
      <c r="V33" s="8"/>
      <c r="W33" s="8"/>
      <c r="X33" s="8"/>
      <c r="Y33" s="8">
        <v>5077</v>
      </c>
      <c r="Z33" s="14">
        <f t="shared" si="3"/>
        <v>1900</v>
      </c>
    </row>
    <row r="34" spans="4:26" s="4" customFormat="1" x14ac:dyDescent="0.25">
      <c r="D34" s="10"/>
      <c r="E34" s="4" t="s">
        <v>38</v>
      </c>
      <c r="G34" s="12">
        <f t="shared" si="2"/>
        <v>23.306000000000001</v>
      </c>
      <c r="I34" s="14">
        <v>600</v>
      </c>
      <c r="J34" s="5">
        <v>4570</v>
      </c>
      <c r="K34" s="4">
        <v>417</v>
      </c>
      <c r="L34" s="5">
        <v>1511</v>
      </c>
      <c r="M34" s="5">
        <v>1335</v>
      </c>
      <c r="N34" s="5">
        <v>1277</v>
      </c>
      <c r="O34" s="5">
        <v>1403</v>
      </c>
      <c r="P34" s="5">
        <v>1276</v>
      </c>
      <c r="Q34" s="5">
        <v>1277</v>
      </c>
      <c r="R34" s="5">
        <v>1367</v>
      </c>
      <c r="S34" s="5">
        <v>1296</v>
      </c>
      <c r="T34" s="5"/>
      <c r="U34" s="5"/>
      <c r="V34" s="5"/>
      <c r="W34" s="5"/>
      <c r="X34" s="5"/>
      <c r="Y34" s="5">
        <v>5077</v>
      </c>
      <c r="Z34" s="14">
        <f t="shared" si="3"/>
        <v>1900</v>
      </c>
    </row>
    <row r="35" spans="4:26" x14ac:dyDescent="0.25">
      <c r="D35" s="6"/>
      <c r="E35" s="7" t="s">
        <v>20</v>
      </c>
      <c r="F35" s="7"/>
      <c r="G35" s="13">
        <f t="shared" si="2"/>
        <v>24.04</v>
      </c>
      <c r="I35" s="14">
        <v>600</v>
      </c>
      <c r="J35" s="9">
        <v>4053</v>
      </c>
      <c r="K35" s="7">
        <v>186</v>
      </c>
      <c r="L35" s="8">
        <v>1511</v>
      </c>
      <c r="M35" s="8">
        <v>1335</v>
      </c>
      <c r="N35" s="8">
        <v>1277</v>
      </c>
      <c r="O35" s="8">
        <v>1403</v>
      </c>
      <c r="P35" s="8">
        <v>1276</v>
      </c>
      <c r="Q35" s="8">
        <v>1277</v>
      </c>
      <c r="R35" s="8">
        <v>1367</v>
      </c>
      <c r="S35" s="8">
        <v>1296</v>
      </c>
      <c r="T35" s="8">
        <v>1482</v>
      </c>
      <c r="U35" s="8"/>
      <c r="V35" s="8"/>
      <c r="W35" s="8"/>
      <c r="X35" s="8"/>
      <c r="Y35" s="8">
        <v>5077</v>
      </c>
      <c r="Z35" s="14">
        <f t="shared" si="3"/>
        <v>1900</v>
      </c>
    </row>
    <row r="36" spans="4:26" s="4" customFormat="1" x14ac:dyDescent="0.25">
      <c r="D36" s="10"/>
      <c r="E36" s="4" t="s">
        <v>37</v>
      </c>
      <c r="G36" s="12">
        <f t="shared" si="2"/>
        <v>26.146999999999998</v>
      </c>
      <c r="I36" s="14">
        <v>600</v>
      </c>
      <c r="J36" s="5">
        <v>4570</v>
      </c>
      <c r="K36" s="4">
        <v>417</v>
      </c>
      <c r="L36" s="5">
        <v>1511</v>
      </c>
      <c r="M36" s="5">
        <v>1335</v>
      </c>
      <c r="N36" s="5">
        <v>1277</v>
      </c>
      <c r="O36" s="5">
        <v>1403</v>
      </c>
      <c r="P36" s="5">
        <v>1276</v>
      </c>
      <c r="Q36" s="5">
        <v>1277</v>
      </c>
      <c r="R36" s="5">
        <v>1367</v>
      </c>
      <c r="S36" s="5">
        <v>1296</v>
      </c>
      <c r="T36" s="5">
        <v>1482</v>
      </c>
      <c r="U36" s="5">
        <v>1359</v>
      </c>
      <c r="V36" s="5"/>
      <c r="W36" s="5"/>
      <c r="X36" s="5"/>
      <c r="Y36" s="5">
        <v>5077</v>
      </c>
      <c r="Z36" s="14">
        <f t="shared" si="3"/>
        <v>1900</v>
      </c>
    </row>
    <row r="37" spans="4:26" x14ac:dyDescent="0.25">
      <c r="D37" s="6"/>
      <c r="E37" s="7" t="s">
        <v>19</v>
      </c>
      <c r="F37" s="7"/>
      <c r="G37" s="13">
        <f t="shared" si="2"/>
        <v>26.675999999999998</v>
      </c>
      <c r="I37" s="14">
        <v>600</v>
      </c>
      <c r="J37" s="9">
        <v>4053</v>
      </c>
      <c r="K37" s="7">
        <v>186</v>
      </c>
      <c r="L37" s="8">
        <v>1511</v>
      </c>
      <c r="M37" s="8">
        <v>1335</v>
      </c>
      <c r="N37" s="8">
        <v>1277</v>
      </c>
      <c r="O37" s="8">
        <v>1403</v>
      </c>
      <c r="P37" s="8">
        <v>1276</v>
      </c>
      <c r="Q37" s="8">
        <v>1277</v>
      </c>
      <c r="R37" s="8">
        <v>1367</v>
      </c>
      <c r="S37" s="8">
        <v>1296</v>
      </c>
      <c r="T37" s="8">
        <v>1482</v>
      </c>
      <c r="U37" s="8">
        <v>1359</v>
      </c>
      <c r="V37" s="8">
        <v>1277</v>
      </c>
      <c r="W37" s="8"/>
      <c r="X37" s="8"/>
      <c r="Y37" s="8">
        <v>5077</v>
      </c>
      <c r="Z37" s="14">
        <f t="shared" si="3"/>
        <v>1900</v>
      </c>
    </row>
    <row r="38" spans="4:26" s="4" customFormat="1" x14ac:dyDescent="0.25">
      <c r="D38" s="10" t="s">
        <v>0</v>
      </c>
      <c r="E38" s="4" t="s">
        <v>36</v>
      </c>
      <c r="G38" s="12">
        <f t="shared" si="2"/>
        <v>28.701000000000001</v>
      </c>
      <c r="I38" s="14">
        <v>600</v>
      </c>
      <c r="J38" s="5">
        <v>4570</v>
      </c>
      <c r="K38" s="4">
        <v>417</v>
      </c>
      <c r="L38" s="5">
        <v>1511</v>
      </c>
      <c r="M38" s="5">
        <v>1335</v>
      </c>
      <c r="N38" s="5">
        <v>1277</v>
      </c>
      <c r="O38" s="5">
        <v>1403</v>
      </c>
      <c r="P38" s="5">
        <v>1276</v>
      </c>
      <c r="Q38" s="5">
        <v>1277</v>
      </c>
      <c r="R38" s="5">
        <v>1367</v>
      </c>
      <c r="S38" s="5">
        <v>1296</v>
      </c>
      <c r="T38" s="5">
        <v>1482</v>
      </c>
      <c r="U38" s="5">
        <v>1359</v>
      </c>
      <c r="V38" s="5">
        <v>1277</v>
      </c>
      <c r="W38" s="5">
        <v>1277</v>
      </c>
      <c r="X38" s="5"/>
      <c r="Y38" s="5">
        <v>5077</v>
      </c>
      <c r="Z38" s="14">
        <f t="shared" si="3"/>
        <v>1900</v>
      </c>
    </row>
    <row r="39" spans="4:26" ht="15.75" thickBot="1" x14ac:dyDescent="0.3">
      <c r="D39" s="11" t="s">
        <v>3</v>
      </c>
      <c r="E39" s="7" t="s">
        <v>18</v>
      </c>
      <c r="F39" s="7"/>
      <c r="G39" s="13">
        <f t="shared" si="2"/>
        <v>29.32</v>
      </c>
      <c r="I39" s="14">
        <v>600</v>
      </c>
      <c r="J39" s="9">
        <v>4053</v>
      </c>
      <c r="K39" s="7">
        <v>186</v>
      </c>
      <c r="L39" s="8">
        <v>1511</v>
      </c>
      <c r="M39" s="8">
        <v>1335</v>
      </c>
      <c r="N39" s="8">
        <v>1277</v>
      </c>
      <c r="O39" s="8">
        <v>1403</v>
      </c>
      <c r="P39" s="8">
        <v>1276</v>
      </c>
      <c r="Q39" s="8">
        <v>1277</v>
      </c>
      <c r="R39" s="8">
        <v>1367</v>
      </c>
      <c r="S39" s="8">
        <v>1296</v>
      </c>
      <c r="T39" s="8">
        <v>1482</v>
      </c>
      <c r="U39" s="8">
        <v>1359</v>
      </c>
      <c r="V39" s="8">
        <v>1277</v>
      </c>
      <c r="W39" s="8">
        <v>1277</v>
      </c>
      <c r="X39" s="8">
        <v>1367</v>
      </c>
      <c r="Y39" s="8">
        <v>5077</v>
      </c>
      <c r="Z39" s="14">
        <f t="shared" si="3"/>
        <v>1900</v>
      </c>
    </row>
    <row r="40" spans="4:26" x14ac:dyDescent="0.25">
      <c r="H40" s="16">
        <v>0.05</v>
      </c>
    </row>
    <row r="41" spans="4:26" x14ac:dyDescent="0.25">
      <c r="F41" s="1" t="s">
        <v>47</v>
      </c>
      <c r="G41" s="13">
        <f>MIN(G3:G39)</f>
        <v>8.6259999999999994</v>
      </c>
      <c r="H41" s="17">
        <f>G41*H40</f>
        <v>0.43130000000000002</v>
      </c>
    </row>
    <row r="42" spans="4:26" x14ac:dyDescent="0.25">
      <c r="F42" s="1" t="s">
        <v>48</v>
      </c>
      <c r="G42" s="13">
        <f>MAX(G3:G39)</f>
        <v>29.32</v>
      </c>
      <c r="H42" s="17">
        <f>H40*G42</f>
        <v>1.4660000000000002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36"/>
  <sheetViews>
    <sheetView workbookViewId="0">
      <selection activeCell="N30" sqref="N30"/>
    </sheetView>
  </sheetViews>
  <sheetFormatPr defaultRowHeight="15" x14ac:dyDescent="0.25"/>
  <cols>
    <col min="4" max="4" width="10.7109375" customWidth="1"/>
  </cols>
  <sheetData>
    <row r="3" spans="3:26" ht="23.25" x14ac:dyDescent="0.35">
      <c r="C3" s="36" t="s">
        <v>49</v>
      </c>
    </row>
    <row r="5" spans="3:26" x14ac:dyDescent="0.25">
      <c r="C5" s="1"/>
      <c r="D5" s="1"/>
      <c r="E5" s="1"/>
      <c r="F5" s="27" t="s">
        <v>45</v>
      </c>
      <c r="G5" s="27" t="s">
        <v>58</v>
      </c>
      <c r="H5" s="27" t="s">
        <v>56</v>
      </c>
      <c r="I5" s="8" t="s">
        <v>25</v>
      </c>
      <c r="J5" s="28" t="s">
        <v>23</v>
      </c>
      <c r="K5" s="1" t="s">
        <v>46</v>
      </c>
      <c r="L5" s="2" t="s">
        <v>24</v>
      </c>
      <c r="M5" s="2" t="s">
        <v>24</v>
      </c>
      <c r="N5" s="2" t="s">
        <v>24</v>
      </c>
      <c r="O5" s="2" t="s">
        <v>24</v>
      </c>
      <c r="P5" s="2" t="s">
        <v>24</v>
      </c>
      <c r="Q5" s="2" t="s">
        <v>24</v>
      </c>
      <c r="R5" s="2" t="s">
        <v>24</v>
      </c>
      <c r="S5" s="2" t="s">
        <v>24</v>
      </c>
      <c r="T5" s="2" t="s">
        <v>24</v>
      </c>
      <c r="U5" s="2" t="s">
        <v>24</v>
      </c>
      <c r="V5" s="2" t="s">
        <v>24</v>
      </c>
      <c r="W5" s="2" t="s">
        <v>24</v>
      </c>
      <c r="X5" s="2" t="s">
        <v>24</v>
      </c>
      <c r="Y5" s="2" t="s">
        <v>26</v>
      </c>
      <c r="Z5" s="1" t="s">
        <v>26</v>
      </c>
    </row>
    <row r="6" spans="3:26" x14ac:dyDescent="0.25">
      <c r="C6" s="1"/>
      <c r="D6" s="1"/>
      <c r="E6" s="1"/>
      <c r="F6" s="1"/>
      <c r="G6" s="1"/>
      <c r="H6" s="1"/>
      <c r="I6" s="1"/>
      <c r="J6" s="2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</row>
    <row r="7" spans="3:26" x14ac:dyDescent="0.25">
      <c r="C7" s="32" t="s">
        <v>0</v>
      </c>
      <c r="D7" s="9" t="s">
        <v>5</v>
      </c>
      <c r="E7" s="7"/>
      <c r="F7" s="18">
        <f t="shared" ref="F7:F15" si="0">SUM(I7:Z7)/1000</f>
        <v>16.684000000000001</v>
      </c>
      <c r="G7" s="18">
        <f>F7*I$30</f>
        <v>1.6684000000000001</v>
      </c>
      <c r="H7" s="35">
        <f>F7+G7</f>
        <v>18.352400000000003</v>
      </c>
      <c r="I7" s="14">
        <v>600</v>
      </c>
      <c r="J7" s="9">
        <v>4053</v>
      </c>
      <c r="K7" s="7">
        <v>186</v>
      </c>
      <c r="L7" s="8">
        <v>786</v>
      </c>
      <c r="M7" s="8">
        <v>1296</v>
      </c>
      <c r="N7" s="8">
        <v>1482</v>
      </c>
      <c r="O7" s="8">
        <v>1359</v>
      </c>
      <c r="P7" s="8">
        <v>1277</v>
      </c>
      <c r="Q7" s="8">
        <v>1277</v>
      </c>
      <c r="R7" s="8">
        <v>1367</v>
      </c>
      <c r="S7" s="8"/>
      <c r="T7" s="8"/>
      <c r="U7" s="8"/>
      <c r="V7" s="8"/>
      <c r="W7" s="8"/>
      <c r="X7" s="8"/>
      <c r="Y7" s="8">
        <v>1101</v>
      </c>
      <c r="Z7" s="14">
        <f t="shared" ref="Z7:Z15" si="1">600+1300</f>
        <v>1900</v>
      </c>
    </row>
    <row r="8" spans="3:26" x14ac:dyDescent="0.25">
      <c r="C8" s="32"/>
      <c r="D8" s="9" t="s">
        <v>6</v>
      </c>
      <c r="E8" s="7"/>
      <c r="F8" s="18">
        <f t="shared" si="0"/>
        <v>14.04</v>
      </c>
      <c r="G8" s="18">
        <f t="shared" ref="G8:G25" si="2">F8*I$30</f>
        <v>1.4039999999999999</v>
      </c>
      <c r="H8" s="35">
        <f t="shared" ref="H8:H25" si="3">F8+G8</f>
        <v>15.443999999999999</v>
      </c>
      <c r="I8" s="14">
        <v>600</v>
      </c>
      <c r="J8" s="9">
        <v>4053</v>
      </c>
      <c r="K8" s="7">
        <v>186</v>
      </c>
      <c r="L8" s="8">
        <v>786</v>
      </c>
      <c r="M8" s="8">
        <v>1296</v>
      </c>
      <c r="N8" s="8">
        <v>1482</v>
      </c>
      <c r="O8" s="8">
        <v>1359</v>
      </c>
      <c r="P8" s="8">
        <v>1277</v>
      </c>
      <c r="Q8" s="8"/>
      <c r="R8" s="8"/>
      <c r="S8" s="8"/>
      <c r="T8" s="8"/>
      <c r="U8" s="8"/>
      <c r="V8" s="8"/>
      <c r="W8" s="8"/>
      <c r="X8" s="8"/>
      <c r="Y8" s="8">
        <v>1101</v>
      </c>
      <c r="Z8" s="14">
        <f t="shared" si="1"/>
        <v>1900</v>
      </c>
    </row>
    <row r="9" spans="3:26" x14ac:dyDescent="0.25">
      <c r="C9" s="32"/>
      <c r="D9" s="9" t="s">
        <v>7</v>
      </c>
      <c r="E9" s="7"/>
      <c r="F9" s="18">
        <f t="shared" si="0"/>
        <v>11.404</v>
      </c>
      <c r="G9" s="18">
        <f t="shared" si="2"/>
        <v>1.1404000000000001</v>
      </c>
      <c r="H9" s="35">
        <f t="shared" si="3"/>
        <v>12.5444</v>
      </c>
      <c r="I9" s="14">
        <v>600</v>
      </c>
      <c r="J9" s="9">
        <v>4053</v>
      </c>
      <c r="K9" s="7">
        <v>186</v>
      </c>
      <c r="L9" s="8">
        <v>786</v>
      </c>
      <c r="M9" s="8">
        <v>1296</v>
      </c>
      <c r="N9" s="8">
        <v>1482</v>
      </c>
      <c r="O9" s="8"/>
      <c r="P9" s="8"/>
      <c r="Q9" s="8"/>
      <c r="R9" s="8"/>
      <c r="S9" s="8"/>
      <c r="T9" s="8"/>
      <c r="U9" s="8"/>
      <c r="V9" s="8"/>
      <c r="W9" s="8"/>
      <c r="X9" s="8"/>
      <c r="Y9" s="8">
        <v>1101</v>
      </c>
      <c r="Z9" s="14">
        <f t="shared" si="1"/>
        <v>1900</v>
      </c>
    </row>
    <row r="10" spans="3:26" x14ac:dyDescent="0.25">
      <c r="C10" s="32"/>
      <c r="D10" s="9" t="s">
        <v>8</v>
      </c>
      <c r="E10" s="7"/>
      <c r="F10" s="18">
        <f t="shared" si="0"/>
        <v>8.6259999999999994</v>
      </c>
      <c r="G10" s="18">
        <f t="shared" si="2"/>
        <v>0.86260000000000003</v>
      </c>
      <c r="H10" s="35">
        <f t="shared" si="3"/>
        <v>9.4885999999999999</v>
      </c>
      <c r="I10" s="14">
        <v>600</v>
      </c>
      <c r="J10" s="9">
        <v>4053</v>
      </c>
      <c r="K10" s="7">
        <v>186</v>
      </c>
      <c r="L10" s="8">
        <v>786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v>1101</v>
      </c>
      <c r="Z10" s="14">
        <f t="shared" si="1"/>
        <v>1900</v>
      </c>
    </row>
    <row r="11" spans="3:26" x14ac:dyDescent="0.25">
      <c r="C11" s="32"/>
      <c r="D11" s="9" t="s">
        <v>9</v>
      </c>
      <c r="E11" s="7"/>
      <c r="F11" s="18">
        <f t="shared" si="0"/>
        <v>9.6980000000000004</v>
      </c>
      <c r="G11" s="18">
        <f t="shared" si="2"/>
        <v>0.96980000000000011</v>
      </c>
      <c r="H11" s="35">
        <f t="shared" si="3"/>
        <v>10.6678</v>
      </c>
      <c r="I11" s="14">
        <v>600</v>
      </c>
      <c r="J11" s="9">
        <v>4053</v>
      </c>
      <c r="K11" s="7">
        <v>186</v>
      </c>
      <c r="L11" s="8">
        <v>581</v>
      </c>
      <c r="M11" s="8">
        <v>1277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1101</v>
      </c>
      <c r="Z11" s="14">
        <f t="shared" si="1"/>
        <v>1900</v>
      </c>
    </row>
    <row r="12" spans="3:26" x14ac:dyDescent="0.25">
      <c r="C12" s="32"/>
      <c r="D12" s="9" t="s">
        <v>10</v>
      </c>
      <c r="E12" s="7"/>
      <c r="F12" s="18">
        <f t="shared" si="0"/>
        <v>12.377000000000001</v>
      </c>
      <c r="G12" s="18">
        <f t="shared" si="2"/>
        <v>1.2377000000000002</v>
      </c>
      <c r="H12" s="35">
        <f t="shared" si="3"/>
        <v>13.614700000000001</v>
      </c>
      <c r="I12" s="14">
        <v>600</v>
      </c>
      <c r="J12" s="9">
        <v>4053</v>
      </c>
      <c r="K12" s="7">
        <v>186</v>
      </c>
      <c r="L12" s="8">
        <v>581</v>
      </c>
      <c r="M12" s="8">
        <v>1277</v>
      </c>
      <c r="N12" s="8">
        <v>1276</v>
      </c>
      <c r="O12" s="8">
        <v>1403</v>
      </c>
      <c r="P12" s="8"/>
      <c r="Q12" s="8"/>
      <c r="R12" s="8"/>
      <c r="S12" s="8"/>
      <c r="T12" s="8"/>
      <c r="U12" s="8"/>
      <c r="V12" s="8"/>
      <c r="W12" s="8"/>
      <c r="X12" s="8"/>
      <c r="Y12" s="8">
        <v>1101</v>
      </c>
      <c r="Z12" s="14">
        <f t="shared" si="1"/>
        <v>1900</v>
      </c>
    </row>
    <row r="13" spans="3:26" x14ac:dyDescent="0.25">
      <c r="C13" s="32"/>
      <c r="D13" s="9" t="s">
        <v>11</v>
      </c>
      <c r="E13" s="7"/>
      <c r="F13" s="18">
        <f t="shared" si="0"/>
        <v>14.989000000000001</v>
      </c>
      <c r="G13" s="18">
        <f t="shared" si="2"/>
        <v>1.4989000000000001</v>
      </c>
      <c r="H13" s="35">
        <f t="shared" si="3"/>
        <v>16.4879</v>
      </c>
      <c r="I13" s="14">
        <v>600</v>
      </c>
      <c r="J13" s="9">
        <v>4053</v>
      </c>
      <c r="K13" s="7">
        <v>186</v>
      </c>
      <c r="L13" s="8">
        <v>581</v>
      </c>
      <c r="M13" s="8">
        <v>1277</v>
      </c>
      <c r="N13" s="8">
        <v>1276</v>
      </c>
      <c r="O13" s="8">
        <v>1403</v>
      </c>
      <c r="P13" s="8">
        <v>1277</v>
      </c>
      <c r="Q13" s="8">
        <v>1335</v>
      </c>
      <c r="R13" s="8"/>
      <c r="S13" s="8"/>
      <c r="T13" s="8"/>
      <c r="U13" s="8"/>
      <c r="V13" s="8"/>
      <c r="W13" s="8"/>
      <c r="X13" s="8"/>
      <c r="Y13" s="8">
        <v>1101</v>
      </c>
      <c r="Z13" s="14">
        <f t="shared" si="1"/>
        <v>1900</v>
      </c>
    </row>
    <row r="14" spans="3:26" x14ac:dyDescent="0.25">
      <c r="C14" s="32"/>
      <c r="D14" s="9" t="s">
        <v>12</v>
      </c>
      <c r="E14" s="7"/>
      <c r="F14" s="18">
        <f t="shared" si="0"/>
        <v>18.32</v>
      </c>
      <c r="G14" s="18">
        <f t="shared" si="2"/>
        <v>1.8320000000000001</v>
      </c>
      <c r="H14" s="35">
        <f t="shared" si="3"/>
        <v>20.152000000000001</v>
      </c>
      <c r="I14" s="14">
        <v>600</v>
      </c>
      <c r="J14" s="9">
        <v>4053</v>
      </c>
      <c r="K14" s="7">
        <v>186</v>
      </c>
      <c r="L14" s="8">
        <v>581</v>
      </c>
      <c r="M14" s="8">
        <v>1277</v>
      </c>
      <c r="N14" s="8">
        <v>1276</v>
      </c>
      <c r="O14" s="8">
        <v>1403</v>
      </c>
      <c r="P14" s="8">
        <v>1277</v>
      </c>
      <c r="Q14" s="8">
        <v>1335</v>
      </c>
      <c r="R14" s="8">
        <v>1511</v>
      </c>
      <c r="S14" s="8">
        <v>1820</v>
      </c>
      <c r="T14" s="8"/>
      <c r="U14" s="8"/>
      <c r="V14" s="8"/>
      <c r="W14" s="8"/>
      <c r="X14" s="8"/>
      <c r="Y14" s="8">
        <v>1101</v>
      </c>
      <c r="Z14" s="14">
        <f t="shared" si="1"/>
        <v>1900</v>
      </c>
    </row>
    <row r="15" spans="3:26" ht="15.75" thickBot="1" x14ac:dyDescent="0.3">
      <c r="C15" s="33" t="s">
        <v>2</v>
      </c>
      <c r="D15" s="9" t="s">
        <v>13</v>
      </c>
      <c r="E15" s="7"/>
      <c r="F15" s="18">
        <f t="shared" si="0"/>
        <v>21.32</v>
      </c>
      <c r="G15" s="18">
        <f t="shared" si="2"/>
        <v>2.1320000000000001</v>
      </c>
      <c r="H15" s="35">
        <f t="shared" si="3"/>
        <v>23.452000000000002</v>
      </c>
      <c r="I15" s="14">
        <v>600</v>
      </c>
      <c r="J15" s="9">
        <v>4053</v>
      </c>
      <c r="K15" s="7">
        <v>186</v>
      </c>
      <c r="L15" s="8">
        <v>581</v>
      </c>
      <c r="M15" s="8">
        <v>1277</v>
      </c>
      <c r="N15" s="8">
        <v>1276</v>
      </c>
      <c r="O15" s="8">
        <v>1403</v>
      </c>
      <c r="P15" s="8">
        <v>1277</v>
      </c>
      <c r="Q15" s="8">
        <v>1335</v>
      </c>
      <c r="R15" s="8">
        <v>1511</v>
      </c>
      <c r="S15" s="8">
        <v>1820</v>
      </c>
      <c r="T15" s="8">
        <v>3000</v>
      </c>
      <c r="U15" s="8"/>
      <c r="V15" s="8"/>
      <c r="W15" s="8"/>
      <c r="X15" s="8"/>
      <c r="Y15" s="8">
        <v>1101</v>
      </c>
      <c r="Z15" s="14">
        <f t="shared" si="1"/>
        <v>1900</v>
      </c>
    </row>
    <row r="16" spans="3:26" x14ac:dyDescent="0.25">
      <c r="C16" s="1"/>
      <c r="D16" s="1"/>
      <c r="E16" s="1"/>
      <c r="F16" s="1"/>
      <c r="G16" s="18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3:26" x14ac:dyDescent="0.25">
      <c r="C17" s="32" t="s">
        <v>1</v>
      </c>
      <c r="D17" s="9" t="s">
        <v>14</v>
      </c>
      <c r="E17" s="7"/>
      <c r="F17" s="18">
        <f t="shared" ref="F17:F25" si="4">SUM(I17:Z17)/1000</f>
        <v>16.635999999999999</v>
      </c>
      <c r="G17" s="18">
        <f t="shared" si="2"/>
        <v>1.6636</v>
      </c>
      <c r="H17" s="35">
        <f t="shared" si="3"/>
        <v>18.299599999999998</v>
      </c>
      <c r="I17" s="14">
        <v>600</v>
      </c>
      <c r="J17" s="9">
        <v>4053</v>
      </c>
      <c r="K17" s="7">
        <v>186</v>
      </c>
      <c r="L17" s="8">
        <v>1820</v>
      </c>
      <c r="M17" s="8">
        <v>3000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>
        <v>5077</v>
      </c>
      <c r="Z17" s="14">
        <f t="shared" ref="Z17:Z25" si="5">600+1300</f>
        <v>1900</v>
      </c>
    </row>
    <row r="18" spans="3:26" x14ac:dyDescent="0.25">
      <c r="C18" s="32" t="s">
        <v>104</v>
      </c>
      <c r="D18" s="9" t="s">
        <v>15</v>
      </c>
      <c r="E18" s="7"/>
      <c r="F18" s="18">
        <f t="shared" si="4"/>
        <v>13.635999999999999</v>
      </c>
      <c r="G18" s="18">
        <f t="shared" si="2"/>
        <v>1.3635999999999999</v>
      </c>
      <c r="H18" s="35">
        <f t="shared" si="3"/>
        <v>14.999599999999999</v>
      </c>
      <c r="I18" s="14">
        <v>600</v>
      </c>
      <c r="J18" s="9">
        <v>4053</v>
      </c>
      <c r="K18" s="7">
        <v>186</v>
      </c>
      <c r="L18" s="8">
        <v>1820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>
        <v>5077</v>
      </c>
      <c r="Z18" s="14">
        <f t="shared" si="5"/>
        <v>1900</v>
      </c>
    </row>
    <row r="19" spans="3:26" x14ac:dyDescent="0.25">
      <c r="C19" s="32"/>
      <c r="D19" s="9" t="s">
        <v>16</v>
      </c>
      <c r="E19" s="7"/>
      <c r="F19" s="18">
        <f t="shared" si="4"/>
        <v>13.327</v>
      </c>
      <c r="G19" s="18">
        <f t="shared" si="2"/>
        <v>1.3327</v>
      </c>
      <c r="H19" s="35">
        <f t="shared" si="3"/>
        <v>14.659700000000001</v>
      </c>
      <c r="I19" s="14">
        <v>600</v>
      </c>
      <c r="J19" s="9">
        <v>4053</v>
      </c>
      <c r="K19" s="7">
        <v>186</v>
      </c>
      <c r="L19" s="8">
        <v>1511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>
        <v>5077</v>
      </c>
      <c r="Z19" s="14">
        <f t="shared" si="5"/>
        <v>1900</v>
      </c>
    </row>
    <row r="20" spans="3:26" x14ac:dyDescent="0.25">
      <c r="C20" s="32"/>
      <c r="D20" s="9" t="s">
        <v>17</v>
      </c>
      <c r="E20" s="7"/>
      <c r="F20" s="18">
        <f t="shared" si="4"/>
        <v>15.939</v>
      </c>
      <c r="G20" s="18">
        <f t="shared" si="2"/>
        <v>1.5939000000000001</v>
      </c>
      <c r="H20" s="35">
        <f t="shared" si="3"/>
        <v>17.532900000000001</v>
      </c>
      <c r="I20" s="14">
        <v>600</v>
      </c>
      <c r="J20" s="9">
        <v>4053</v>
      </c>
      <c r="K20" s="7">
        <v>186</v>
      </c>
      <c r="L20" s="8">
        <v>1511</v>
      </c>
      <c r="M20" s="8">
        <v>1335</v>
      </c>
      <c r="N20" s="8">
        <v>1277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>
        <v>5077</v>
      </c>
      <c r="Z20" s="14">
        <f t="shared" si="5"/>
        <v>1900</v>
      </c>
    </row>
    <row r="21" spans="3:26" x14ac:dyDescent="0.25">
      <c r="C21" s="32"/>
      <c r="D21" s="9" t="s">
        <v>22</v>
      </c>
      <c r="E21" s="7"/>
      <c r="F21" s="18">
        <f t="shared" si="4"/>
        <v>18.617999999999999</v>
      </c>
      <c r="G21" s="18">
        <f t="shared" si="2"/>
        <v>1.8617999999999999</v>
      </c>
      <c r="H21" s="35">
        <f t="shared" si="3"/>
        <v>20.479799999999997</v>
      </c>
      <c r="I21" s="14">
        <v>600</v>
      </c>
      <c r="J21" s="9">
        <v>4053</v>
      </c>
      <c r="K21" s="7">
        <v>186</v>
      </c>
      <c r="L21" s="8">
        <v>1511</v>
      </c>
      <c r="M21" s="8">
        <v>1335</v>
      </c>
      <c r="N21" s="8">
        <v>1277</v>
      </c>
      <c r="O21" s="8">
        <v>1403</v>
      </c>
      <c r="P21" s="8">
        <v>1276</v>
      </c>
      <c r="Q21" s="8"/>
      <c r="R21" s="8"/>
      <c r="S21" s="8"/>
      <c r="T21" s="8"/>
      <c r="U21" s="8"/>
      <c r="V21" s="8"/>
      <c r="W21" s="8"/>
      <c r="X21" s="8"/>
      <c r="Y21" s="8">
        <v>5077</v>
      </c>
      <c r="Z21" s="14">
        <f t="shared" si="5"/>
        <v>1900</v>
      </c>
    </row>
    <row r="22" spans="3:26" x14ac:dyDescent="0.25">
      <c r="C22" s="32"/>
      <c r="D22" s="9" t="s">
        <v>21</v>
      </c>
      <c r="E22" s="7"/>
      <c r="F22" s="18">
        <f t="shared" si="4"/>
        <v>21.262</v>
      </c>
      <c r="G22" s="18">
        <f t="shared" si="2"/>
        <v>2.1262000000000003</v>
      </c>
      <c r="H22" s="35">
        <f t="shared" si="3"/>
        <v>23.388200000000001</v>
      </c>
      <c r="I22" s="14">
        <v>600</v>
      </c>
      <c r="J22" s="9">
        <v>4053</v>
      </c>
      <c r="K22" s="7">
        <v>186</v>
      </c>
      <c r="L22" s="8">
        <v>1511</v>
      </c>
      <c r="M22" s="8">
        <v>1335</v>
      </c>
      <c r="N22" s="8">
        <v>1277</v>
      </c>
      <c r="O22" s="8">
        <v>1403</v>
      </c>
      <c r="P22" s="8">
        <v>1276</v>
      </c>
      <c r="Q22" s="8">
        <v>1277</v>
      </c>
      <c r="R22" s="8">
        <v>1367</v>
      </c>
      <c r="S22" s="8"/>
      <c r="T22" s="8"/>
      <c r="U22" s="8"/>
      <c r="V22" s="8"/>
      <c r="W22" s="8"/>
      <c r="X22" s="8"/>
      <c r="Y22" s="8">
        <v>5077</v>
      </c>
      <c r="Z22" s="14">
        <f t="shared" si="5"/>
        <v>1900</v>
      </c>
    </row>
    <row r="23" spans="3:26" x14ac:dyDescent="0.25">
      <c r="C23" s="32"/>
      <c r="D23" s="9" t="s">
        <v>20</v>
      </c>
      <c r="E23" s="7"/>
      <c r="F23" s="18">
        <f t="shared" si="4"/>
        <v>24.04</v>
      </c>
      <c r="G23" s="18">
        <f t="shared" si="2"/>
        <v>2.4039999999999999</v>
      </c>
      <c r="H23" s="35">
        <f t="shared" si="3"/>
        <v>26.443999999999999</v>
      </c>
      <c r="I23" s="14">
        <v>600</v>
      </c>
      <c r="J23" s="9">
        <v>4053</v>
      </c>
      <c r="K23" s="7">
        <v>186</v>
      </c>
      <c r="L23" s="8">
        <v>1511</v>
      </c>
      <c r="M23" s="8">
        <v>1335</v>
      </c>
      <c r="N23" s="8">
        <v>1277</v>
      </c>
      <c r="O23" s="8">
        <v>1403</v>
      </c>
      <c r="P23" s="8">
        <v>1276</v>
      </c>
      <c r="Q23" s="8">
        <v>1277</v>
      </c>
      <c r="R23" s="8">
        <v>1367</v>
      </c>
      <c r="S23" s="8">
        <v>1296</v>
      </c>
      <c r="T23" s="8">
        <v>1482</v>
      </c>
      <c r="U23" s="8"/>
      <c r="V23" s="8"/>
      <c r="W23" s="8"/>
      <c r="X23" s="8"/>
      <c r="Y23" s="8">
        <v>5077</v>
      </c>
      <c r="Z23" s="14">
        <f t="shared" si="5"/>
        <v>1900</v>
      </c>
    </row>
    <row r="24" spans="3:26" x14ac:dyDescent="0.25">
      <c r="C24" s="32"/>
      <c r="D24" s="9" t="s">
        <v>19</v>
      </c>
      <c r="E24" s="7"/>
      <c r="F24" s="18">
        <f t="shared" si="4"/>
        <v>26.675999999999998</v>
      </c>
      <c r="G24" s="18">
        <f t="shared" si="2"/>
        <v>2.6676000000000002</v>
      </c>
      <c r="H24" s="35">
        <f t="shared" si="3"/>
        <v>29.343599999999999</v>
      </c>
      <c r="I24" s="14">
        <v>600</v>
      </c>
      <c r="J24" s="9">
        <v>4053</v>
      </c>
      <c r="K24" s="7">
        <v>186</v>
      </c>
      <c r="L24" s="8">
        <v>1511</v>
      </c>
      <c r="M24" s="8">
        <v>1335</v>
      </c>
      <c r="N24" s="8">
        <v>1277</v>
      </c>
      <c r="O24" s="8">
        <v>1403</v>
      </c>
      <c r="P24" s="8">
        <v>1276</v>
      </c>
      <c r="Q24" s="8">
        <v>1277</v>
      </c>
      <c r="R24" s="8">
        <v>1367</v>
      </c>
      <c r="S24" s="8">
        <v>1296</v>
      </c>
      <c r="T24" s="8">
        <v>1482</v>
      </c>
      <c r="U24" s="8">
        <v>1359</v>
      </c>
      <c r="V24" s="8">
        <v>1277</v>
      </c>
      <c r="W24" s="8"/>
      <c r="X24" s="8"/>
      <c r="Y24" s="8">
        <v>5077</v>
      </c>
      <c r="Z24" s="14">
        <f t="shared" si="5"/>
        <v>1900</v>
      </c>
    </row>
    <row r="25" spans="3:26" ht="15.75" thickBot="1" x14ac:dyDescent="0.3">
      <c r="C25" s="33" t="s">
        <v>3</v>
      </c>
      <c r="D25" s="9" t="s">
        <v>18</v>
      </c>
      <c r="E25" s="7"/>
      <c r="F25" s="18">
        <f t="shared" si="4"/>
        <v>29.32</v>
      </c>
      <c r="G25" s="18">
        <f t="shared" si="2"/>
        <v>2.9320000000000004</v>
      </c>
      <c r="H25" s="35">
        <f t="shared" si="3"/>
        <v>32.252000000000002</v>
      </c>
      <c r="I25" s="14">
        <v>600</v>
      </c>
      <c r="J25" s="9">
        <v>4053</v>
      </c>
      <c r="K25" s="7">
        <v>186</v>
      </c>
      <c r="L25" s="8">
        <v>1511</v>
      </c>
      <c r="M25" s="8">
        <v>1335</v>
      </c>
      <c r="N25" s="8">
        <v>1277</v>
      </c>
      <c r="O25" s="8">
        <v>1403</v>
      </c>
      <c r="P25" s="8">
        <v>1276</v>
      </c>
      <c r="Q25" s="8">
        <v>1277</v>
      </c>
      <c r="R25" s="8">
        <v>1367</v>
      </c>
      <c r="S25" s="8">
        <v>1296</v>
      </c>
      <c r="T25" s="8">
        <v>1482</v>
      </c>
      <c r="U25" s="8">
        <v>1359</v>
      </c>
      <c r="V25" s="8">
        <v>1277</v>
      </c>
      <c r="W25" s="8">
        <v>1277</v>
      </c>
      <c r="X25" s="8">
        <v>1367</v>
      </c>
      <c r="Y25" s="8">
        <v>5077</v>
      </c>
      <c r="Z25" s="14">
        <f t="shared" si="5"/>
        <v>1900</v>
      </c>
    </row>
    <row r="26" spans="3:26" x14ac:dyDescent="0.25">
      <c r="C26" s="29"/>
      <c r="D26" s="34"/>
      <c r="E26" s="7"/>
      <c r="F26" s="21"/>
      <c r="G26" s="21"/>
      <c r="H26" s="38"/>
      <c r="I26" s="22"/>
      <c r="J26" s="34"/>
      <c r="K26" s="7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2"/>
    </row>
    <row r="27" spans="3:26" x14ac:dyDescent="0.25">
      <c r="C27" s="43" t="s">
        <v>56</v>
      </c>
      <c r="D27" s="34"/>
      <c r="E27" s="7"/>
      <c r="F27" s="13"/>
      <c r="G27" s="35">
        <f>SUM(G7:G15,G17:G25)</f>
        <v>30.691200000000002</v>
      </c>
      <c r="H27" s="35">
        <f>SUM(H7:H15,H17:H25)</f>
        <v>337.60319999999996</v>
      </c>
      <c r="I27" s="22"/>
      <c r="J27" s="34"/>
      <c r="K27" s="7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2"/>
    </row>
    <row r="28" spans="3:26" x14ac:dyDescent="0.25">
      <c r="C28" s="58" t="s">
        <v>59</v>
      </c>
      <c r="D28" s="59"/>
      <c r="E28" s="7"/>
      <c r="F28" s="13"/>
      <c r="G28" s="38"/>
      <c r="H28" s="35">
        <f>H27*2*2</f>
        <v>1350.4127999999998</v>
      </c>
      <c r="I28" s="22"/>
      <c r="J28" s="34"/>
      <c r="K28" s="7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2"/>
    </row>
    <row r="29" spans="3:26" x14ac:dyDescent="0.25">
      <c r="C29" s="29"/>
      <c r="D29" s="34"/>
      <c r="E29" s="7"/>
      <c r="F29" s="13"/>
      <c r="G29" s="38"/>
      <c r="H29" s="35"/>
      <c r="I29" s="22"/>
      <c r="J29" s="34"/>
      <c r="K29" s="7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2"/>
    </row>
    <row r="30" spans="3:26" x14ac:dyDescent="0.25">
      <c r="C30" s="1"/>
      <c r="D30" s="1"/>
      <c r="E30" s="1"/>
      <c r="F30" s="1"/>
      <c r="G30" s="1"/>
      <c r="H30" s="26">
        <v>0.05</v>
      </c>
      <c r="I30" s="39">
        <v>0.1</v>
      </c>
      <c r="J30" s="1"/>
      <c r="K30" s="1"/>
      <c r="L30" s="1"/>
      <c r="M30" s="1"/>
      <c r="N30" s="1" t="s">
        <v>109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3:26" x14ac:dyDescent="0.25">
      <c r="C31" s="1"/>
      <c r="D31" s="1"/>
      <c r="E31" s="8" t="s">
        <v>47</v>
      </c>
      <c r="F31" s="18">
        <f>MIN(F7:F25)</f>
        <v>8.6259999999999994</v>
      </c>
      <c r="G31" s="21"/>
      <c r="H31" s="23">
        <f>F31*H30</f>
        <v>0.43130000000000002</v>
      </c>
      <c r="I31" s="23">
        <f>F31*I30</f>
        <v>0.86260000000000003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3:26" x14ac:dyDescent="0.25">
      <c r="C32" s="1"/>
      <c r="D32" s="1"/>
      <c r="E32" s="8" t="s">
        <v>48</v>
      </c>
      <c r="F32" s="18">
        <f>MAX(F7:F25)</f>
        <v>29.32</v>
      </c>
      <c r="G32" s="21"/>
      <c r="H32" s="23">
        <f>H30*F32</f>
        <v>1.4660000000000002</v>
      </c>
      <c r="I32" s="23">
        <f>I30*F32</f>
        <v>2.9320000000000004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3:26" x14ac:dyDescent="0.25">
      <c r="C33" s="1"/>
      <c r="D33" s="1"/>
      <c r="E33" s="8" t="s">
        <v>50</v>
      </c>
      <c r="F33" s="35">
        <f>AVERAGE(F7:F15,F17:F25)</f>
        <v>17.050666666666665</v>
      </c>
      <c r="G33" s="38"/>
      <c r="H33" s="35">
        <f>F33*H30</f>
        <v>0.85253333333333325</v>
      </c>
      <c r="I33" s="35">
        <f>F33*I30</f>
        <v>1.7050666666666665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6" spans="3:26" x14ac:dyDescent="0.25">
      <c r="E36" t="s">
        <v>57</v>
      </c>
    </row>
  </sheetData>
  <mergeCells count="1">
    <mergeCell ref="C28:D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workbookViewId="0">
      <selection activeCell="M30" sqref="M30"/>
    </sheetView>
  </sheetViews>
  <sheetFormatPr defaultRowHeight="15" x14ac:dyDescent="0.25"/>
  <cols>
    <col min="3" max="3" width="10.5703125" customWidth="1"/>
  </cols>
  <sheetData>
    <row r="2" spans="1:25" x14ac:dyDescent="0.25">
      <c r="M2" t="s">
        <v>51</v>
      </c>
    </row>
    <row r="3" spans="1:25" ht="23.25" x14ac:dyDescent="0.35">
      <c r="C3" s="36" t="s">
        <v>54</v>
      </c>
      <c r="M3" t="s">
        <v>52</v>
      </c>
      <c r="P3" t="s">
        <v>53</v>
      </c>
    </row>
    <row r="5" spans="1:25" x14ac:dyDescent="0.25">
      <c r="A5" s="1"/>
      <c r="B5" s="1"/>
      <c r="C5" s="1"/>
      <c r="D5" s="1"/>
      <c r="E5" s="27" t="s">
        <v>45</v>
      </c>
      <c r="F5" s="27" t="s">
        <v>55</v>
      </c>
      <c r="G5" s="27" t="s">
        <v>56</v>
      </c>
      <c r="H5" s="8" t="s">
        <v>25</v>
      </c>
      <c r="I5" s="28" t="s">
        <v>23</v>
      </c>
      <c r="J5" s="8" t="s">
        <v>46</v>
      </c>
      <c r="K5" s="28" t="s">
        <v>24</v>
      </c>
      <c r="L5" s="28" t="s">
        <v>24</v>
      </c>
      <c r="M5" s="28" t="s">
        <v>24</v>
      </c>
      <c r="N5" s="28" t="s">
        <v>24</v>
      </c>
      <c r="O5" s="28" t="s">
        <v>24</v>
      </c>
      <c r="P5" s="28" t="s">
        <v>24</v>
      </c>
      <c r="Q5" s="28" t="s">
        <v>24</v>
      </c>
      <c r="R5" s="28" t="s">
        <v>24</v>
      </c>
      <c r="S5" s="28" t="s">
        <v>24</v>
      </c>
      <c r="T5" s="28" t="s">
        <v>24</v>
      </c>
      <c r="U5" s="28" t="s">
        <v>24</v>
      </c>
      <c r="V5" s="28" t="s">
        <v>24</v>
      </c>
      <c r="W5" s="28" t="s">
        <v>24</v>
      </c>
      <c r="X5" s="28" t="s">
        <v>26</v>
      </c>
      <c r="Y5" s="8" t="s">
        <v>26</v>
      </c>
    </row>
    <row r="6" spans="1:25" ht="15.75" thickBot="1" x14ac:dyDescent="0.3">
      <c r="A6" s="1"/>
      <c r="B6" s="1"/>
      <c r="C6" s="1"/>
      <c r="D6" s="1"/>
      <c r="E6" s="1"/>
      <c r="F6" s="1"/>
      <c r="G6" s="1"/>
      <c r="H6" s="1"/>
      <c r="I6" s="2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</row>
    <row r="7" spans="1:25" x14ac:dyDescent="0.25">
      <c r="A7" s="4"/>
      <c r="B7" s="3" t="s">
        <v>3</v>
      </c>
      <c r="C7" s="30" t="s">
        <v>27</v>
      </c>
      <c r="D7" s="4"/>
      <c r="E7" s="37">
        <f>SUM(H7:Y7)/1000</f>
        <v>18.728000000000002</v>
      </c>
      <c r="F7" s="18">
        <f>E7*H$30</f>
        <v>1.8728000000000002</v>
      </c>
      <c r="G7" s="41">
        <f>E7+F7</f>
        <v>20.600800000000003</v>
      </c>
      <c r="H7" s="40">
        <v>600</v>
      </c>
      <c r="I7" s="5">
        <v>4570</v>
      </c>
      <c r="J7" s="5">
        <v>417</v>
      </c>
      <c r="K7" s="5">
        <v>786</v>
      </c>
      <c r="L7" s="5">
        <v>1296</v>
      </c>
      <c r="M7" s="5">
        <v>1482</v>
      </c>
      <c r="N7" s="5">
        <v>1359</v>
      </c>
      <c r="O7" s="5">
        <v>1277</v>
      </c>
      <c r="P7" s="5">
        <v>1277</v>
      </c>
      <c r="Q7" s="5">
        <v>1367</v>
      </c>
      <c r="R7" s="5">
        <v>1296</v>
      </c>
      <c r="S7" s="5"/>
      <c r="T7" s="5"/>
      <c r="U7" s="5"/>
      <c r="V7" s="5"/>
      <c r="W7" s="5"/>
      <c r="X7" s="5">
        <v>1101</v>
      </c>
      <c r="Y7" s="14">
        <f>600+1300</f>
        <v>1900</v>
      </c>
    </row>
    <row r="8" spans="1:25" x14ac:dyDescent="0.25">
      <c r="A8" s="4"/>
      <c r="B8" s="10" t="s">
        <v>0</v>
      </c>
      <c r="C8" s="30" t="s">
        <v>28</v>
      </c>
      <c r="D8" s="4"/>
      <c r="E8" s="37">
        <f t="shared" ref="E8:E15" si="0">SUM(H8:Y8)/1000</f>
        <v>16.065000000000001</v>
      </c>
      <c r="F8" s="18">
        <f t="shared" ref="F8:F25" si="1">E8*H$30</f>
        <v>1.6065000000000003</v>
      </c>
      <c r="G8" s="41">
        <f t="shared" ref="G8:G25" si="2">E8+F8</f>
        <v>17.671500000000002</v>
      </c>
      <c r="H8" s="40">
        <v>600</v>
      </c>
      <c r="I8" s="5">
        <v>4570</v>
      </c>
      <c r="J8" s="5">
        <v>417</v>
      </c>
      <c r="K8" s="5">
        <v>786</v>
      </c>
      <c r="L8" s="5">
        <v>1296</v>
      </c>
      <c r="M8" s="5">
        <v>1482</v>
      </c>
      <c r="N8" s="5">
        <v>1359</v>
      </c>
      <c r="O8" s="5">
        <v>1277</v>
      </c>
      <c r="P8" s="5">
        <v>1277</v>
      </c>
      <c r="Q8" s="5"/>
      <c r="R8" s="5"/>
      <c r="S8" s="5"/>
      <c r="T8" s="5"/>
      <c r="U8" s="5"/>
      <c r="V8" s="5"/>
      <c r="W8" s="5"/>
      <c r="X8" s="5">
        <v>1101</v>
      </c>
      <c r="Y8" s="14">
        <f t="shared" ref="Y8:Y15" si="3">600+1300</f>
        <v>1900</v>
      </c>
    </row>
    <row r="9" spans="1:25" x14ac:dyDescent="0.25">
      <c r="A9" s="4"/>
      <c r="B9" s="10"/>
      <c r="C9" s="30" t="s">
        <v>29</v>
      </c>
      <c r="D9" s="4"/>
      <c r="E9" s="37">
        <f t="shared" si="0"/>
        <v>13.510999999999999</v>
      </c>
      <c r="F9" s="18">
        <f t="shared" si="1"/>
        <v>1.3511</v>
      </c>
      <c r="G9" s="41">
        <f t="shared" si="2"/>
        <v>14.8621</v>
      </c>
      <c r="H9" s="40">
        <v>600</v>
      </c>
      <c r="I9" s="5">
        <v>4570</v>
      </c>
      <c r="J9" s="5">
        <v>417</v>
      </c>
      <c r="K9" s="5">
        <v>786</v>
      </c>
      <c r="L9" s="5">
        <v>1296</v>
      </c>
      <c r="M9" s="5">
        <v>1482</v>
      </c>
      <c r="N9" s="5">
        <v>1359</v>
      </c>
      <c r="O9" s="5"/>
      <c r="P9" s="5"/>
      <c r="Q9" s="5"/>
      <c r="R9" s="5"/>
      <c r="S9" s="5"/>
      <c r="T9" s="5"/>
      <c r="U9" s="5"/>
      <c r="V9" s="5"/>
      <c r="W9" s="5"/>
      <c r="X9" s="5">
        <v>1101</v>
      </c>
      <c r="Y9" s="14">
        <f t="shared" si="3"/>
        <v>1900</v>
      </c>
    </row>
    <row r="10" spans="1:25" x14ac:dyDescent="0.25">
      <c r="A10" s="4"/>
      <c r="B10" s="10"/>
      <c r="C10" s="30" t="s">
        <v>30</v>
      </c>
      <c r="D10" s="4"/>
      <c r="E10" s="37">
        <f t="shared" si="0"/>
        <v>10.67</v>
      </c>
      <c r="F10" s="18">
        <f t="shared" si="1"/>
        <v>1.0669999999999999</v>
      </c>
      <c r="G10" s="41">
        <f t="shared" si="2"/>
        <v>11.737</v>
      </c>
      <c r="H10" s="40">
        <v>600</v>
      </c>
      <c r="I10" s="5">
        <v>4570</v>
      </c>
      <c r="J10" s="5">
        <v>417</v>
      </c>
      <c r="K10" s="5">
        <v>786</v>
      </c>
      <c r="L10" s="5">
        <v>1296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>
        <v>1101</v>
      </c>
      <c r="Y10" s="14">
        <f t="shared" si="3"/>
        <v>1900</v>
      </c>
    </row>
    <row r="11" spans="1:25" x14ac:dyDescent="0.25">
      <c r="A11" s="4"/>
      <c r="B11" s="10"/>
      <c r="C11" s="30" t="s">
        <v>31</v>
      </c>
      <c r="D11" s="4"/>
      <c r="E11" s="37">
        <f t="shared" si="0"/>
        <v>9.1690000000000005</v>
      </c>
      <c r="F11" s="18">
        <f t="shared" si="1"/>
        <v>0.91690000000000005</v>
      </c>
      <c r="G11" s="41">
        <f t="shared" si="2"/>
        <v>10.085900000000001</v>
      </c>
      <c r="H11" s="40">
        <v>600</v>
      </c>
      <c r="I11" s="5">
        <v>4570</v>
      </c>
      <c r="J11" s="5">
        <v>417</v>
      </c>
      <c r="K11" s="5">
        <v>581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1101</v>
      </c>
      <c r="Y11" s="14">
        <f t="shared" si="3"/>
        <v>1900</v>
      </c>
    </row>
    <row r="12" spans="1:25" x14ac:dyDescent="0.25">
      <c r="A12" s="4"/>
      <c r="B12" s="10"/>
      <c r="C12" s="30" t="s">
        <v>32</v>
      </c>
      <c r="D12" s="4"/>
      <c r="E12" s="37">
        <f t="shared" si="0"/>
        <v>11.722</v>
      </c>
      <c r="F12" s="18">
        <f t="shared" si="1"/>
        <v>1.1721999999999999</v>
      </c>
      <c r="G12" s="41">
        <f t="shared" si="2"/>
        <v>12.8942</v>
      </c>
      <c r="H12" s="40">
        <v>600</v>
      </c>
      <c r="I12" s="5">
        <v>4570</v>
      </c>
      <c r="J12" s="5">
        <v>417</v>
      </c>
      <c r="K12" s="5">
        <v>581</v>
      </c>
      <c r="L12" s="5">
        <v>1277</v>
      </c>
      <c r="M12" s="5">
        <v>1276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>
        <v>1101</v>
      </c>
      <c r="Y12" s="14">
        <f t="shared" si="3"/>
        <v>1900</v>
      </c>
    </row>
    <row r="13" spans="1:25" x14ac:dyDescent="0.25">
      <c r="A13" s="4"/>
      <c r="B13" s="10"/>
      <c r="C13" s="30" t="s">
        <v>33</v>
      </c>
      <c r="D13" s="4"/>
      <c r="E13" s="37">
        <f t="shared" si="0"/>
        <v>14.401999999999999</v>
      </c>
      <c r="F13" s="18">
        <f t="shared" si="1"/>
        <v>1.4401999999999999</v>
      </c>
      <c r="G13" s="41">
        <f t="shared" si="2"/>
        <v>15.842199999999998</v>
      </c>
      <c r="H13" s="40">
        <v>600</v>
      </c>
      <c r="I13" s="5">
        <v>4570</v>
      </c>
      <c r="J13" s="5">
        <v>417</v>
      </c>
      <c r="K13" s="5">
        <v>581</v>
      </c>
      <c r="L13" s="5">
        <v>1277</v>
      </c>
      <c r="M13" s="5">
        <v>1276</v>
      </c>
      <c r="N13" s="5">
        <v>1403</v>
      </c>
      <c r="O13" s="5">
        <v>1277</v>
      </c>
      <c r="P13" s="5"/>
      <c r="Q13" s="5"/>
      <c r="R13" s="5"/>
      <c r="S13" s="5"/>
      <c r="T13" s="5"/>
      <c r="U13" s="5"/>
      <c r="V13" s="5"/>
      <c r="W13" s="5"/>
      <c r="X13" s="5">
        <v>1101</v>
      </c>
      <c r="Y13" s="14">
        <f t="shared" si="3"/>
        <v>1900</v>
      </c>
    </row>
    <row r="14" spans="1:25" x14ac:dyDescent="0.25">
      <c r="A14" s="4"/>
      <c r="B14" s="10" t="s">
        <v>2</v>
      </c>
      <c r="C14" s="30" t="s">
        <v>34</v>
      </c>
      <c r="D14" s="4"/>
      <c r="E14" s="37">
        <f t="shared" si="0"/>
        <v>17.791</v>
      </c>
      <c r="F14" s="18">
        <f t="shared" si="1"/>
        <v>1.7791000000000001</v>
      </c>
      <c r="G14" s="41">
        <f t="shared" si="2"/>
        <v>19.5701</v>
      </c>
      <c r="H14" s="40">
        <v>600</v>
      </c>
      <c r="I14" s="5">
        <v>4570</v>
      </c>
      <c r="J14" s="5">
        <v>417</v>
      </c>
      <c r="K14" s="5">
        <v>581</v>
      </c>
      <c r="L14" s="5">
        <v>1277</v>
      </c>
      <c r="M14" s="5">
        <v>1276</v>
      </c>
      <c r="N14" s="5">
        <v>1403</v>
      </c>
      <c r="O14" s="5">
        <v>1277</v>
      </c>
      <c r="P14" s="5">
        <v>1335</v>
      </c>
      <c r="Q14" s="5">
        <v>1511</v>
      </c>
      <c r="R14" s="5">
        <v>543</v>
      </c>
      <c r="S14" s="5"/>
      <c r="T14" s="5"/>
      <c r="U14" s="5"/>
      <c r="V14" s="5"/>
      <c r="W14" s="5"/>
      <c r="X14" s="5">
        <v>1101</v>
      </c>
      <c r="Y14" s="14">
        <f t="shared" si="3"/>
        <v>1900</v>
      </c>
    </row>
    <row r="15" spans="1:25" ht="15.75" thickBot="1" x14ac:dyDescent="0.3">
      <c r="A15" s="4"/>
      <c r="B15" s="31" t="s">
        <v>1</v>
      </c>
      <c r="C15" s="30" t="s">
        <v>35</v>
      </c>
      <c r="D15" s="4"/>
      <c r="E15" s="37">
        <f t="shared" si="0"/>
        <v>20.407</v>
      </c>
      <c r="F15" s="18">
        <f t="shared" si="1"/>
        <v>2.0407000000000002</v>
      </c>
      <c r="G15" s="41">
        <f t="shared" si="2"/>
        <v>22.447700000000001</v>
      </c>
      <c r="H15" s="40">
        <v>600</v>
      </c>
      <c r="I15" s="5">
        <v>4570</v>
      </c>
      <c r="J15" s="5">
        <v>417</v>
      </c>
      <c r="K15" s="5">
        <v>581</v>
      </c>
      <c r="L15" s="5">
        <v>1277</v>
      </c>
      <c r="M15" s="5">
        <v>1276</v>
      </c>
      <c r="N15" s="5">
        <v>1403</v>
      </c>
      <c r="O15" s="5">
        <v>1277</v>
      </c>
      <c r="P15" s="5">
        <v>1335</v>
      </c>
      <c r="Q15" s="5">
        <v>1511</v>
      </c>
      <c r="R15" s="5">
        <v>543</v>
      </c>
      <c r="S15" s="5">
        <v>2616</v>
      </c>
      <c r="T15" s="5"/>
      <c r="U15" s="5"/>
      <c r="V15" s="5"/>
      <c r="W15" s="5"/>
      <c r="X15" s="5">
        <v>1101</v>
      </c>
      <c r="Y15" s="14">
        <f t="shared" si="3"/>
        <v>1900</v>
      </c>
    </row>
    <row r="16" spans="1:25" ht="15.75" thickBot="1" x14ac:dyDescent="0.3">
      <c r="A16" s="1"/>
      <c r="B16" s="1"/>
      <c r="C16" s="1"/>
      <c r="D16" s="1"/>
      <c r="E16" s="19"/>
      <c r="F16" s="18">
        <f t="shared" si="1"/>
        <v>0</v>
      </c>
      <c r="G16" s="41">
        <f t="shared" si="2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4"/>
      <c r="B17" s="3" t="s">
        <v>4</v>
      </c>
      <c r="C17" s="30" t="s">
        <v>44</v>
      </c>
      <c r="D17" s="4"/>
      <c r="E17" s="37">
        <f>SUM(H17:Y17)/1000</f>
        <v>18.789000000000001</v>
      </c>
      <c r="F17" s="18">
        <f t="shared" si="1"/>
        <v>1.8789000000000002</v>
      </c>
      <c r="G17" s="41">
        <f t="shared" si="2"/>
        <v>20.667900000000003</v>
      </c>
      <c r="H17" s="40">
        <v>600</v>
      </c>
      <c r="I17" s="5">
        <v>4570</v>
      </c>
      <c r="J17" s="5">
        <v>417</v>
      </c>
      <c r="K17" s="5">
        <v>543</v>
      </c>
      <c r="L17" s="5">
        <v>2616</v>
      </c>
      <c r="M17" s="5">
        <v>3066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5077</v>
      </c>
      <c r="Y17" s="14">
        <f>600+1300</f>
        <v>1900</v>
      </c>
    </row>
    <row r="18" spans="1:25" x14ac:dyDescent="0.25">
      <c r="A18" s="4"/>
      <c r="B18" s="10" t="s">
        <v>1</v>
      </c>
      <c r="C18" s="30" t="s">
        <v>43</v>
      </c>
      <c r="D18" s="4"/>
      <c r="E18" s="37">
        <f t="shared" ref="E18:E24" si="4">SUM(H18:Y18)/1000</f>
        <v>15.723000000000001</v>
      </c>
      <c r="F18" s="18">
        <f t="shared" si="1"/>
        <v>1.5723000000000003</v>
      </c>
      <c r="G18" s="41">
        <f t="shared" si="2"/>
        <v>17.295300000000001</v>
      </c>
      <c r="H18" s="40">
        <v>600</v>
      </c>
      <c r="I18" s="5">
        <v>4570</v>
      </c>
      <c r="J18" s="5">
        <v>417</v>
      </c>
      <c r="K18" s="5">
        <v>543</v>
      </c>
      <c r="L18" s="5">
        <v>2616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5077</v>
      </c>
      <c r="Y18" s="14">
        <f t="shared" ref="Y18:Y25" si="5">600+1300</f>
        <v>1900</v>
      </c>
    </row>
    <row r="19" spans="1:25" x14ac:dyDescent="0.25">
      <c r="A19" s="4"/>
      <c r="B19" s="10"/>
      <c r="C19" s="30" t="s">
        <v>42</v>
      </c>
      <c r="D19" s="4"/>
      <c r="E19" s="37">
        <f t="shared" si="4"/>
        <v>13.106999999999999</v>
      </c>
      <c r="F19" s="18">
        <f t="shared" si="1"/>
        <v>1.3107</v>
      </c>
      <c r="G19" s="41">
        <f t="shared" si="2"/>
        <v>14.4177</v>
      </c>
      <c r="H19" s="40">
        <v>600</v>
      </c>
      <c r="I19" s="5">
        <v>4570</v>
      </c>
      <c r="J19" s="5">
        <v>417</v>
      </c>
      <c r="K19" s="5">
        <v>543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>
        <v>5077</v>
      </c>
      <c r="Y19" s="14">
        <f t="shared" si="5"/>
        <v>1900</v>
      </c>
    </row>
    <row r="20" spans="1:25" x14ac:dyDescent="0.25">
      <c r="A20" s="4"/>
      <c r="B20" s="10"/>
      <c r="C20" s="30" t="s">
        <v>41</v>
      </c>
      <c r="D20" s="4"/>
      <c r="E20" s="37">
        <f t="shared" si="4"/>
        <v>15.41</v>
      </c>
      <c r="F20" s="18">
        <f t="shared" si="1"/>
        <v>1.5410000000000001</v>
      </c>
      <c r="G20" s="41">
        <f t="shared" si="2"/>
        <v>16.951000000000001</v>
      </c>
      <c r="H20" s="40">
        <v>600</v>
      </c>
      <c r="I20" s="5">
        <v>4570</v>
      </c>
      <c r="J20" s="5">
        <v>417</v>
      </c>
      <c r="K20" s="5">
        <v>1511</v>
      </c>
      <c r="L20" s="5">
        <v>1335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>
        <v>5077</v>
      </c>
      <c r="Y20" s="14">
        <f t="shared" si="5"/>
        <v>1900</v>
      </c>
    </row>
    <row r="21" spans="1:25" x14ac:dyDescent="0.25">
      <c r="A21" s="4"/>
      <c r="B21" s="10"/>
      <c r="C21" s="30" t="s">
        <v>40</v>
      </c>
      <c r="D21" s="4"/>
      <c r="E21" s="37">
        <f t="shared" si="4"/>
        <v>18.09</v>
      </c>
      <c r="F21" s="18">
        <f t="shared" si="1"/>
        <v>1.8090000000000002</v>
      </c>
      <c r="G21" s="41">
        <f t="shared" si="2"/>
        <v>19.899000000000001</v>
      </c>
      <c r="H21" s="40">
        <v>600</v>
      </c>
      <c r="I21" s="5">
        <v>4570</v>
      </c>
      <c r="J21" s="5">
        <v>417</v>
      </c>
      <c r="K21" s="5">
        <v>1511</v>
      </c>
      <c r="L21" s="5">
        <v>1335</v>
      </c>
      <c r="M21" s="5">
        <v>1277</v>
      </c>
      <c r="N21" s="5">
        <v>1403</v>
      </c>
      <c r="O21" s="5"/>
      <c r="P21" s="5"/>
      <c r="Q21" s="5"/>
      <c r="R21" s="5"/>
      <c r="S21" s="5"/>
      <c r="T21" s="5"/>
      <c r="U21" s="5"/>
      <c r="V21" s="5"/>
      <c r="W21" s="5"/>
      <c r="X21" s="5">
        <v>5077</v>
      </c>
      <c r="Y21" s="14">
        <f t="shared" si="5"/>
        <v>1900</v>
      </c>
    </row>
    <row r="22" spans="1:25" x14ac:dyDescent="0.25">
      <c r="A22" s="4"/>
      <c r="B22" s="10"/>
      <c r="C22" s="30" t="s">
        <v>39</v>
      </c>
      <c r="D22" s="4"/>
      <c r="E22" s="37">
        <f t="shared" si="4"/>
        <v>20.643000000000001</v>
      </c>
      <c r="F22" s="18">
        <f t="shared" si="1"/>
        <v>2.0643000000000002</v>
      </c>
      <c r="G22" s="41">
        <f t="shared" si="2"/>
        <v>22.7073</v>
      </c>
      <c r="H22" s="40">
        <v>600</v>
      </c>
      <c r="I22" s="5">
        <v>4570</v>
      </c>
      <c r="J22" s="5">
        <v>417</v>
      </c>
      <c r="K22" s="5">
        <v>1511</v>
      </c>
      <c r="L22" s="5">
        <v>1335</v>
      </c>
      <c r="M22" s="5">
        <v>1277</v>
      </c>
      <c r="N22" s="5">
        <v>1403</v>
      </c>
      <c r="O22" s="5">
        <v>1276</v>
      </c>
      <c r="P22" s="5">
        <v>1277</v>
      </c>
      <c r="Q22" s="5"/>
      <c r="R22" s="5"/>
      <c r="S22" s="5"/>
      <c r="T22" s="5"/>
      <c r="U22" s="5"/>
      <c r="V22" s="5"/>
      <c r="W22" s="5"/>
      <c r="X22" s="5">
        <v>5077</v>
      </c>
      <c r="Y22" s="14">
        <f t="shared" si="5"/>
        <v>1900</v>
      </c>
    </row>
    <row r="23" spans="1:25" x14ac:dyDescent="0.25">
      <c r="A23" s="4"/>
      <c r="B23" s="10"/>
      <c r="C23" s="30" t="s">
        <v>38</v>
      </c>
      <c r="D23" s="4"/>
      <c r="E23" s="37">
        <f t="shared" si="4"/>
        <v>23.306000000000001</v>
      </c>
      <c r="F23" s="18">
        <f t="shared" si="1"/>
        <v>2.3306</v>
      </c>
      <c r="G23" s="41">
        <f t="shared" si="2"/>
        <v>25.636600000000001</v>
      </c>
      <c r="H23" s="40">
        <v>600</v>
      </c>
      <c r="I23" s="5">
        <v>4570</v>
      </c>
      <c r="J23" s="5">
        <v>417</v>
      </c>
      <c r="K23" s="5">
        <v>1511</v>
      </c>
      <c r="L23" s="5">
        <v>1335</v>
      </c>
      <c r="M23" s="5">
        <v>1277</v>
      </c>
      <c r="N23" s="5">
        <v>1403</v>
      </c>
      <c r="O23" s="5">
        <v>1276</v>
      </c>
      <c r="P23" s="5">
        <v>1277</v>
      </c>
      <c r="Q23" s="5">
        <v>1367</v>
      </c>
      <c r="R23" s="5">
        <v>1296</v>
      </c>
      <c r="S23" s="5"/>
      <c r="T23" s="5"/>
      <c r="U23" s="5"/>
      <c r="V23" s="5"/>
      <c r="W23" s="5"/>
      <c r="X23" s="5">
        <v>5077</v>
      </c>
      <c r="Y23" s="14">
        <f t="shared" si="5"/>
        <v>1900</v>
      </c>
    </row>
    <row r="24" spans="1:25" x14ac:dyDescent="0.25">
      <c r="A24" s="4"/>
      <c r="B24" s="10" t="s">
        <v>3</v>
      </c>
      <c r="C24" s="30" t="s">
        <v>37</v>
      </c>
      <c r="D24" s="4"/>
      <c r="E24" s="37">
        <f t="shared" si="4"/>
        <v>26.146999999999998</v>
      </c>
      <c r="F24" s="18">
        <f t="shared" si="1"/>
        <v>2.6147</v>
      </c>
      <c r="G24" s="41">
        <f t="shared" si="2"/>
        <v>28.761699999999998</v>
      </c>
      <c r="H24" s="40">
        <v>600</v>
      </c>
      <c r="I24" s="5">
        <v>4570</v>
      </c>
      <c r="J24" s="5">
        <v>417</v>
      </c>
      <c r="K24" s="5">
        <v>1511</v>
      </c>
      <c r="L24" s="5">
        <v>1335</v>
      </c>
      <c r="M24" s="5">
        <v>1277</v>
      </c>
      <c r="N24" s="5">
        <v>1403</v>
      </c>
      <c r="O24" s="5">
        <v>1276</v>
      </c>
      <c r="P24" s="5">
        <v>1277</v>
      </c>
      <c r="Q24" s="5">
        <v>1367</v>
      </c>
      <c r="R24" s="5">
        <v>1296</v>
      </c>
      <c r="S24" s="5">
        <v>1482</v>
      </c>
      <c r="T24" s="5">
        <v>1359</v>
      </c>
      <c r="U24" s="5"/>
      <c r="V24" s="5"/>
      <c r="W24" s="5"/>
      <c r="X24" s="5">
        <v>5077</v>
      </c>
      <c r="Y24" s="14">
        <f t="shared" si="5"/>
        <v>1900</v>
      </c>
    </row>
    <row r="25" spans="1:25" x14ac:dyDescent="0.25">
      <c r="A25" s="4"/>
      <c r="B25" s="10" t="s">
        <v>0</v>
      </c>
      <c r="C25" s="30" t="s">
        <v>36</v>
      </c>
      <c r="D25" s="4"/>
      <c r="E25" s="37">
        <f>SUM(H25:Y25)/1000</f>
        <v>28.701000000000001</v>
      </c>
      <c r="F25" s="18">
        <f t="shared" si="1"/>
        <v>2.8701000000000003</v>
      </c>
      <c r="G25" s="41">
        <f t="shared" si="2"/>
        <v>31.571100000000001</v>
      </c>
      <c r="H25" s="40">
        <v>600</v>
      </c>
      <c r="I25" s="5">
        <v>4570</v>
      </c>
      <c r="J25" s="5">
        <v>417</v>
      </c>
      <c r="K25" s="5">
        <v>1511</v>
      </c>
      <c r="L25" s="5">
        <v>1335</v>
      </c>
      <c r="M25" s="5">
        <v>1277</v>
      </c>
      <c r="N25" s="5">
        <v>1403</v>
      </c>
      <c r="O25" s="5">
        <v>1276</v>
      </c>
      <c r="P25" s="5">
        <v>1277</v>
      </c>
      <c r="Q25" s="5">
        <v>1367</v>
      </c>
      <c r="R25" s="5">
        <v>1296</v>
      </c>
      <c r="S25" s="5">
        <v>1482</v>
      </c>
      <c r="T25" s="5">
        <v>1359</v>
      </c>
      <c r="U25" s="5">
        <v>1277</v>
      </c>
      <c r="V25" s="5">
        <v>1277</v>
      </c>
      <c r="W25" s="5"/>
      <c r="X25" s="5">
        <v>5077</v>
      </c>
      <c r="Y25" s="14">
        <f t="shared" si="5"/>
        <v>1900</v>
      </c>
    </row>
    <row r="26" spans="1:25" x14ac:dyDescent="0.25">
      <c r="A26" s="4"/>
      <c r="B26" s="20"/>
      <c r="C26" s="20"/>
      <c r="D26" s="4"/>
      <c r="E26" s="21"/>
      <c r="F26" s="18"/>
      <c r="G26" s="41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2"/>
    </row>
    <row r="27" spans="1:25" x14ac:dyDescent="0.25">
      <c r="A27" s="4"/>
      <c r="B27" s="44" t="s">
        <v>56</v>
      </c>
      <c r="C27" s="20"/>
      <c r="D27" s="4"/>
      <c r="E27" s="21"/>
      <c r="F27" s="41">
        <f>SUM(F7:F15,F17:F25)</f>
        <v>31.238100000000003</v>
      </c>
      <c r="G27" s="41">
        <f>SUM(G7:G15,G17:G25)</f>
        <v>343.61909999999995</v>
      </c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</row>
    <row r="28" spans="1:25" x14ac:dyDescent="0.25">
      <c r="A28" s="4"/>
      <c r="B28" s="60" t="s">
        <v>59</v>
      </c>
      <c r="C28" s="59"/>
      <c r="D28" s="19"/>
      <c r="E28" s="21"/>
      <c r="F28" s="21"/>
      <c r="G28" s="42">
        <f>G27*2*2</f>
        <v>1374.4763999999998</v>
      </c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2"/>
    </row>
    <row r="29" spans="1:25" x14ac:dyDescent="0.25">
      <c r="A29" s="4"/>
      <c r="B29" s="20"/>
      <c r="C29" s="20"/>
      <c r="D29" s="4"/>
      <c r="E29" s="21"/>
      <c r="F29" s="21"/>
      <c r="G29" s="4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2"/>
    </row>
    <row r="30" spans="1:25" x14ac:dyDescent="0.25">
      <c r="A30" s="1"/>
      <c r="B30" s="1"/>
      <c r="C30" s="1"/>
      <c r="D30" s="1"/>
      <c r="E30" s="1"/>
      <c r="F30" s="1"/>
      <c r="G30" s="26">
        <v>0.05</v>
      </c>
      <c r="H30" s="26">
        <v>0.1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8" t="s">
        <v>47</v>
      </c>
      <c r="E31" s="18">
        <f>MIN(E7:E25)</f>
        <v>9.1690000000000005</v>
      </c>
      <c r="F31" s="18"/>
      <c r="G31" s="23">
        <f>E31*G30</f>
        <v>0.45845000000000002</v>
      </c>
      <c r="H31" s="23">
        <f>E31*H30</f>
        <v>0.91690000000000005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8" t="s">
        <v>48</v>
      </c>
      <c r="E32" s="18">
        <f>MAX(E7:E25)</f>
        <v>28.701000000000001</v>
      </c>
      <c r="F32" s="18"/>
      <c r="G32" s="23">
        <f>G30*E32</f>
        <v>1.4350500000000002</v>
      </c>
      <c r="H32" s="23">
        <f>H30*E32</f>
        <v>2.8701000000000003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4:8" x14ac:dyDescent="0.25">
      <c r="D33" s="24" t="s">
        <v>50</v>
      </c>
      <c r="E33" s="25">
        <f>AVERAGE(E7:E25)</f>
        <v>17.354500000000002</v>
      </c>
      <c r="F33" s="25"/>
      <c r="G33" s="23">
        <f>G30*E33</f>
        <v>0.86772500000000008</v>
      </c>
      <c r="H33" s="23">
        <f>H30*E33</f>
        <v>1.7354500000000002</v>
      </c>
    </row>
    <row r="35" spans="4:8" x14ac:dyDescent="0.25">
      <c r="D35" t="s">
        <v>57</v>
      </c>
    </row>
  </sheetData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9"/>
  <sheetViews>
    <sheetView workbookViewId="0">
      <selection activeCell="D33" sqref="D33"/>
    </sheetView>
  </sheetViews>
  <sheetFormatPr defaultRowHeight="15" x14ac:dyDescent="0.25"/>
  <cols>
    <col min="3" max="3" width="10.7109375" customWidth="1"/>
  </cols>
  <sheetData>
    <row r="3" spans="3:4" x14ac:dyDescent="0.25">
      <c r="C3" t="s">
        <v>60</v>
      </c>
    </row>
    <row r="6" spans="3:4" x14ac:dyDescent="0.25">
      <c r="C6" s="24" t="s">
        <v>49</v>
      </c>
      <c r="D6" s="24">
        <f>'RE31'!H28</f>
        <v>1350.4127999999998</v>
      </c>
    </row>
    <row r="7" spans="3:4" x14ac:dyDescent="0.25">
      <c r="C7" s="24" t="s">
        <v>54</v>
      </c>
      <c r="D7" s="24">
        <f>'RE41'!G28</f>
        <v>1374.4763999999998</v>
      </c>
    </row>
    <row r="9" spans="3:4" x14ac:dyDescent="0.25">
      <c r="C9" s="24" t="s">
        <v>61</v>
      </c>
      <c r="D9" s="24">
        <f>D6+D7</f>
        <v>2724.8891999999996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activeCell="F30" sqref="F30"/>
    </sheetView>
  </sheetViews>
  <sheetFormatPr defaultRowHeight="15" x14ac:dyDescent="0.25"/>
  <cols>
    <col min="4" max="4" width="11.140625" customWidth="1"/>
    <col min="5" max="6" width="9.140625" customWidth="1"/>
    <col min="12" max="12" width="10.7109375" customWidth="1"/>
  </cols>
  <sheetData>
    <row r="1" spans="4:18" ht="28.5" x14ac:dyDescent="0.45">
      <c r="D1" s="54" t="s">
        <v>63</v>
      </c>
    </row>
    <row r="2" spans="4:18" ht="26.25" x14ac:dyDescent="0.4">
      <c r="D2" s="53" t="s">
        <v>103</v>
      </c>
      <c r="L2" s="24" t="s">
        <v>53</v>
      </c>
    </row>
    <row r="3" spans="4:18" x14ac:dyDescent="0.25">
      <c r="L3" s="51">
        <v>43530</v>
      </c>
    </row>
    <row r="4" spans="4:18" x14ac:dyDescent="0.25">
      <c r="L4" s="46"/>
    </row>
    <row r="5" spans="4:18" x14ac:dyDescent="0.25">
      <c r="E5" s="24" t="s">
        <v>56</v>
      </c>
      <c r="F5" s="24" t="s">
        <v>100</v>
      </c>
      <c r="I5" s="24" t="s">
        <v>56</v>
      </c>
      <c r="J5" s="24" t="s">
        <v>100</v>
      </c>
      <c r="M5" s="24" t="s">
        <v>56</v>
      </c>
      <c r="N5" s="24" t="s">
        <v>100</v>
      </c>
      <c r="Q5" s="24" t="s">
        <v>56</v>
      </c>
      <c r="R5" s="24" t="s">
        <v>100</v>
      </c>
    </row>
    <row r="6" spans="4:18" x14ac:dyDescent="0.25">
      <c r="E6" s="24" t="s">
        <v>62</v>
      </c>
      <c r="F6" s="47"/>
      <c r="I6" s="24" t="s">
        <v>62</v>
      </c>
      <c r="M6" s="24" t="s">
        <v>62</v>
      </c>
      <c r="N6" s="47"/>
      <c r="Q6" s="24" t="s">
        <v>62</v>
      </c>
    </row>
    <row r="7" spans="4:18" x14ac:dyDescent="0.25">
      <c r="D7" s="49" t="s">
        <v>5</v>
      </c>
      <c r="E7" s="50">
        <v>18.352400000000003</v>
      </c>
      <c r="F7" s="50" t="s">
        <v>101</v>
      </c>
      <c r="H7" s="49" t="s">
        <v>64</v>
      </c>
      <c r="I7" s="50">
        <v>18.352400000000003</v>
      </c>
      <c r="J7" s="50" t="s">
        <v>101</v>
      </c>
      <c r="L7" s="52" t="s">
        <v>27</v>
      </c>
      <c r="M7" s="50">
        <v>20.600800000000003</v>
      </c>
      <c r="N7" s="50" t="s">
        <v>101</v>
      </c>
      <c r="P7" s="52" t="s">
        <v>82</v>
      </c>
      <c r="Q7" s="50">
        <v>20.600800000000003</v>
      </c>
      <c r="R7" s="50" t="s">
        <v>101</v>
      </c>
    </row>
    <row r="8" spans="4:18" x14ac:dyDescent="0.25">
      <c r="D8" s="49" t="s">
        <v>6</v>
      </c>
      <c r="E8" s="50">
        <v>15.443999999999999</v>
      </c>
      <c r="F8" s="50" t="s">
        <v>101</v>
      </c>
      <c r="H8" s="49" t="s">
        <v>65</v>
      </c>
      <c r="I8" s="50">
        <v>15.443999999999999</v>
      </c>
      <c r="J8" s="50" t="s">
        <v>101</v>
      </c>
      <c r="L8" s="52" t="s">
        <v>28</v>
      </c>
      <c r="M8" s="50">
        <v>17.671500000000002</v>
      </c>
      <c r="N8" s="50" t="s">
        <v>101</v>
      </c>
      <c r="P8" s="52" t="s">
        <v>83</v>
      </c>
      <c r="Q8" s="50">
        <v>17.671500000000002</v>
      </c>
      <c r="R8" s="50" t="s">
        <v>101</v>
      </c>
    </row>
    <row r="9" spans="4:18" x14ac:dyDescent="0.25">
      <c r="D9" s="49" t="s">
        <v>7</v>
      </c>
      <c r="E9" s="50">
        <v>12.5444</v>
      </c>
      <c r="F9" s="50" t="s">
        <v>101</v>
      </c>
      <c r="H9" s="49" t="s">
        <v>66</v>
      </c>
      <c r="I9" s="50">
        <v>12.5444</v>
      </c>
      <c r="J9" s="50" t="s">
        <v>101</v>
      </c>
      <c r="L9" s="52" t="s">
        <v>29</v>
      </c>
      <c r="M9" s="50">
        <v>14.8621</v>
      </c>
      <c r="N9" s="50" t="s">
        <v>101</v>
      </c>
      <c r="P9" s="52" t="s">
        <v>84</v>
      </c>
      <c r="Q9" s="50">
        <v>14.8621</v>
      </c>
      <c r="R9" s="50" t="s">
        <v>101</v>
      </c>
    </row>
    <row r="10" spans="4:18" x14ac:dyDescent="0.25">
      <c r="D10" s="49" t="s">
        <v>8</v>
      </c>
      <c r="E10" s="50">
        <v>9.4885999999999999</v>
      </c>
      <c r="F10" s="50" t="s">
        <v>101</v>
      </c>
      <c r="H10" s="49" t="s">
        <v>67</v>
      </c>
      <c r="I10" s="50">
        <v>9.4885999999999999</v>
      </c>
      <c r="J10" s="50" t="s">
        <v>101</v>
      </c>
      <c r="L10" s="52" t="s">
        <v>30</v>
      </c>
      <c r="M10" s="50">
        <v>11.737</v>
      </c>
      <c r="N10" s="50" t="s">
        <v>101</v>
      </c>
      <c r="P10" s="52" t="s">
        <v>85</v>
      </c>
      <c r="Q10" s="50">
        <v>11.737</v>
      </c>
      <c r="R10" s="50" t="s">
        <v>101</v>
      </c>
    </row>
    <row r="11" spans="4:18" x14ac:dyDescent="0.25">
      <c r="D11" s="49" t="s">
        <v>9</v>
      </c>
      <c r="E11" s="50">
        <v>10.6678</v>
      </c>
      <c r="F11" s="50" t="s">
        <v>101</v>
      </c>
      <c r="H11" s="49" t="s">
        <v>68</v>
      </c>
      <c r="I11" s="50">
        <v>10.6678</v>
      </c>
      <c r="J11" s="50" t="s">
        <v>101</v>
      </c>
      <c r="L11" s="52" t="s">
        <v>31</v>
      </c>
      <c r="M11" s="50">
        <v>10.085900000000001</v>
      </c>
      <c r="N11" s="50" t="s">
        <v>101</v>
      </c>
      <c r="P11" s="52" t="s">
        <v>86</v>
      </c>
      <c r="Q11" s="50">
        <v>10.085900000000001</v>
      </c>
      <c r="R11" s="50" t="s">
        <v>101</v>
      </c>
    </row>
    <row r="12" spans="4:18" x14ac:dyDescent="0.25">
      <c r="D12" s="49" t="s">
        <v>10</v>
      </c>
      <c r="E12" s="50">
        <v>13.614700000000001</v>
      </c>
      <c r="F12" s="50" t="s">
        <v>101</v>
      </c>
      <c r="H12" s="49" t="s">
        <v>69</v>
      </c>
      <c r="I12" s="50">
        <v>13.614700000000001</v>
      </c>
      <c r="J12" s="50" t="s">
        <v>101</v>
      </c>
      <c r="L12" s="52" t="s">
        <v>32</v>
      </c>
      <c r="M12" s="50">
        <v>12.8942</v>
      </c>
      <c r="N12" s="50" t="s">
        <v>101</v>
      </c>
      <c r="P12" s="52" t="s">
        <v>87</v>
      </c>
      <c r="Q12" s="50">
        <v>12.8942</v>
      </c>
      <c r="R12" s="50" t="s">
        <v>101</v>
      </c>
    </row>
    <row r="13" spans="4:18" x14ac:dyDescent="0.25">
      <c r="D13" s="49" t="s">
        <v>11</v>
      </c>
      <c r="E13" s="50">
        <v>16.4879</v>
      </c>
      <c r="F13" s="50" t="s">
        <v>101</v>
      </c>
      <c r="H13" s="49" t="s">
        <v>70</v>
      </c>
      <c r="I13" s="50">
        <v>16.4879</v>
      </c>
      <c r="J13" s="50" t="s">
        <v>101</v>
      </c>
      <c r="L13" s="52" t="s">
        <v>33</v>
      </c>
      <c r="M13" s="50">
        <v>15.842199999999998</v>
      </c>
      <c r="N13" s="50" t="s">
        <v>101</v>
      </c>
      <c r="P13" s="52" t="s">
        <v>88</v>
      </c>
      <c r="Q13" s="50">
        <v>15.842199999999998</v>
      </c>
      <c r="R13" s="50" t="s">
        <v>101</v>
      </c>
    </row>
    <row r="14" spans="4:18" x14ac:dyDescent="0.25">
      <c r="D14" s="49" t="s">
        <v>12</v>
      </c>
      <c r="E14" s="50">
        <v>20.152000000000001</v>
      </c>
      <c r="F14" s="50" t="s">
        <v>101</v>
      </c>
      <c r="H14" s="49" t="s">
        <v>71</v>
      </c>
      <c r="I14" s="50">
        <v>20.152000000000001</v>
      </c>
      <c r="J14" s="50" t="s">
        <v>101</v>
      </c>
      <c r="L14" s="52" t="s">
        <v>34</v>
      </c>
      <c r="M14" s="50">
        <v>19.5701</v>
      </c>
      <c r="N14" s="50" t="s">
        <v>101</v>
      </c>
      <c r="P14" s="52" t="s">
        <v>89</v>
      </c>
      <c r="Q14" s="50">
        <v>19.5701</v>
      </c>
      <c r="R14" s="50" t="s">
        <v>101</v>
      </c>
    </row>
    <row r="15" spans="4:18" x14ac:dyDescent="0.25">
      <c r="D15" s="49" t="s">
        <v>13</v>
      </c>
      <c r="E15" s="50">
        <v>23.452000000000002</v>
      </c>
      <c r="F15" s="50" t="s">
        <v>101</v>
      </c>
      <c r="H15" s="49" t="s">
        <v>72</v>
      </c>
      <c r="I15" s="50">
        <v>23.452000000000002</v>
      </c>
      <c r="J15" s="50" t="s">
        <v>101</v>
      </c>
      <c r="L15" s="52" t="s">
        <v>35</v>
      </c>
      <c r="M15" s="50">
        <v>22.447700000000001</v>
      </c>
      <c r="N15" s="50" t="s">
        <v>101</v>
      </c>
      <c r="P15" s="52" t="s">
        <v>90</v>
      </c>
      <c r="Q15" s="50">
        <v>22.447700000000001</v>
      </c>
      <c r="R15" s="50" t="s">
        <v>101</v>
      </c>
    </row>
    <row r="16" spans="4:18" x14ac:dyDescent="0.25">
      <c r="D16" s="49" t="s">
        <v>14</v>
      </c>
      <c r="E16" s="50">
        <v>18.299599999999998</v>
      </c>
      <c r="F16" s="50" t="s">
        <v>101</v>
      </c>
      <c r="H16" s="49" t="s">
        <v>73</v>
      </c>
      <c r="I16" s="50">
        <v>18.299599999999998</v>
      </c>
      <c r="J16" s="50" t="s">
        <v>101</v>
      </c>
      <c r="L16" s="52" t="s">
        <v>44</v>
      </c>
      <c r="M16" s="50">
        <v>20.667900000000003</v>
      </c>
      <c r="N16" s="50" t="s">
        <v>101</v>
      </c>
      <c r="P16" s="52" t="s">
        <v>91</v>
      </c>
      <c r="Q16" s="50">
        <v>20.667900000000003</v>
      </c>
      <c r="R16" s="50" t="s">
        <v>101</v>
      </c>
    </row>
    <row r="17" spans="2:18" x14ac:dyDescent="0.25">
      <c r="D17" s="49" t="s">
        <v>15</v>
      </c>
      <c r="E17" s="50">
        <v>14.999599999999999</v>
      </c>
      <c r="F17" s="50" t="s">
        <v>101</v>
      </c>
      <c r="H17" s="49" t="s">
        <v>74</v>
      </c>
      <c r="I17" s="50">
        <v>14.999599999999999</v>
      </c>
      <c r="J17" s="50" t="s">
        <v>101</v>
      </c>
      <c r="L17" s="52" t="s">
        <v>43</v>
      </c>
      <c r="M17" s="50">
        <v>17.295300000000001</v>
      </c>
      <c r="N17" s="50" t="s">
        <v>101</v>
      </c>
      <c r="P17" s="52" t="s">
        <v>92</v>
      </c>
      <c r="Q17" s="50">
        <v>17.295300000000001</v>
      </c>
      <c r="R17" s="50" t="s">
        <v>101</v>
      </c>
    </row>
    <row r="18" spans="2:18" x14ac:dyDescent="0.25">
      <c r="D18" s="49" t="s">
        <v>16</v>
      </c>
      <c r="E18" s="50">
        <v>14.659700000000001</v>
      </c>
      <c r="F18" s="50" t="s">
        <v>101</v>
      </c>
      <c r="H18" s="49" t="s">
        <v>75</v>
      </c>
      <c r="I18" s="50">
        <v>14.659700000000001</v>
      </c>
      <c r="J18" s="50" t="s">
        <v>101</v>
      </c>
      <c r="L18" s="52" t="s">
        <v>42</v>
      </c>
      <c r="M18" s="50">
        <v>14.4177</v>
      </c>
      <c r="N18" s="50" t="s">
        <v>101</v>
      </c>
      <c r="P18" s="52" t="s">
        <v>93</v>
      </c>
      <c r="Q18" s="50">
        <v>14.4177</v>
      </c>
      <c r="R18" s="50" t="s">
        <v>101</v>
      </c>
    </row>
    <row r="19" spans="2:18" x14ac:dyDescent="0.25">
      <c r="D19" s="49" t="s">
        <v>17</v>
      </c>
      <c r="E19" s="50">
        <v>17.532900000000001</v>
      </c>
      <c r="F19" s="50" t="s">
        <v>101</v>
      </c>
      <c r="H19" s="49" t="s">
        <v>76</v>
      </c>
      <c r="I19" s="50">
        <v>17.532900000000001</v>
      </c>
      <c r="J19" s="50" t="s">
        <v>101</v>
      </c>
      <c r="L19" s="52" t="s">
        <v>41</v>
      </c>
      <c r="M19" s="50">
        <v>16.951000000000001</v>
      </c>
      <c r="N19" s="50" t="s">
        <v>101</v>
      </c>
      <c r="P19" s="52" t="s">
        <v>94</v>
      </c>
      <c r="Q19" s="50">
        <v>16.951000000000001</v>
      </c>
      <c r="R19" s="50" t="s">
        <v>101</v>
      </c>
    </row>
    <row r="20" spans="2:18" x14ac:dyDescent="0.25">
      <c r="D20" s="49" t="s">
        <v>22</v>
      </c>
      <c r="E20" s="50">
        <v>20.479799999999997</v>
      </c>
      <c r="F20" s="50" t="s">
        <v>101</v>
      </c>
      <c r="H20" s="49" t="s">
        <v>77</v>
      </c>
      <c r="I20" s="50">
        <v>20.479799999999997</v>
      </c>
      <c r="J20" s="50" t="s">
        <v>101</v>
      </c>
      <c r="L20" s="52" t="s">
        <v>40</v>
      </c>
      <c r="M20" s="50">
        <v>19.899000000000001</v>
      </c>
      <c r="N20" s="50" t="s">
        <v>101</v>
      </c>
      <c r="P20" s="52" t="s">
        <v>95</v>
      </c>
      <c r="Q20" s="50">
        <v>19.899000000000001</v>
      </c>
      <c r="R20" s="50" t="s">
        <v>101</v>
      </c>
    </row>
    <row r="21" spans="2:18" x14ac:dyDescent="0.25">
      <c r="D21" s="49" t="s">
        <v>21</v>
      </c>
      <c r="E21" s="50">
        <v>23.388200000000001</v>
      </c>
      <c r="F21" s="50" t="s">
        <v>101</v>
      </c>
      <c r="H21" s="49" t="s">
        <v>78</v>
      </c>
      <c r="I21" s="50">
        <v>23.388200000000001</v>
      </c>
      <c r="J21" s="50" t="s">
        <v>101</v>
      </c>
      <c r="L21" s="52" t="s">
        <v>39</v>
      </c>
      <c r="M21" s="50">
        <v>22.7073</v>
      </c>
      <c r="N21" s="50" t="s">
        <v>101</v>
      </c>
      <c r="P21" s="52" t="s">
        <v>96</v>
      </c>
      <c r="Q21" s="50">
        <v>22.7073</v>
      </c>
      <c r="R21" s="50" t="s">
        <v>101</v>
      </c>
    </row>
    <row r="22" spans="2:18" x14ac:dyDescent="0.25">
      <c r="D22" s="49" t="s">
        <v>20</v>
      </c>
      <c r="E22" s="50">
        <v>26.443999999999999</v>
      </c>
      <c r="F22" s="50" t="s">
        <v>101</v>
      </c>
      <c r="H22" s="49" t="s">
        <v>79</v>
      </c>
      <c r="I22" s="50">
        <v>26.443999999999999</v>
      </c>
      <c r="J22" s="50" t="s">
        <v>101</v>
      </c>
      <c r="L22" s="52" t="s">
        <v>38</v>
      </c>
      <c r="M22" s="50">
        <v>25.636600000000001</v>
      </c>
      <c r="N22" s="50" t="s">
        <v>101</v>
      </c>
      <c r="P22" s="52" t="s">
        <v>97</v>
      </c>
      <c r="Q22" s="50">
        <v>25.636600000000001</v>
      </c>
      <c r="R22" s="50" t="s">
        <v>101</v>
      </c>
    </row>
    <row r="23" spans="2:18" x14ac:dyDescent="0.25">
      <c r="D23" s="49" t="s">
        <v>19</v>
      </c>
      <c r="E23" s="50">
        <v>29.343599999999999</v>
      </c>
      <c r="F23" s="50" t="s">
        <v>101</v>
      </c>
      <c r="H23" s="49" t="s">
        <v>80</v>
      </c>
      <c r="I23" s="50">
        <v>29.343599999999999</v>
      </c>
      <c r="J23" s="50" t="s">
        <v>101</v>
      </c>
      <c r="L23" s="52" t="s">
        <v>37</v>
      </c>
      <c r="M23" s="50">
        <v>28.761699999999998</v>
      </c>
      <c r="N23" s="50" t="s">
        <v>101</v>
      </c>
      <c r="P23" s="52" t="s">
        <v>98</v>
      </c>
      <c r="Q23" s="50">
        <v>28.761699999999998</v>
      </c>
      <c r="R23" s="50" t="s">
        <v>101</v>
      </c>
    </row>
    <row r="24" spans="2:18" x14ac:dyDescent="0.25">
      <c r="D24" s="49" t="s">
        <v>18</v>
      </c>
      <c r="E24" s="50">
        <v>32.252000000000002</v>
      </c>
      <c r="F24" s="50" t="s">
        <v>101</v>
      </c>
      <c r="H24" s="49" t="s">
        <v>81</v>
      </c>
      <c r="I24" s="50">
        <v>32.252000000000002</v>
      </c>
      <c r="J24" s="50" t="s">
        <v>101</v>
      </c>
      <c r="L24" s="52" t="s">
        <v>36</v>
      </c>
      <c r="M24" s="50">
        <v>31.571100000000001</v>
      </c>
      <c r="N24" s="50" t="s">
        <v>101</v>
      </c>
      <c r="P24" s="52" t="s">
        <v>99</v>
      </c>
      <c r="Q24" s="50">
        <v>31.571100000000001</v>
      </c>
      <c r="R24" s="50" t="s">
        <v>101</v>
      </c>
    </row>
    <row r="25" spans="2:18" x14ac:dyDescent="0.25">
      <c r="E25" s="45"/>
      <c r="F25" s="45"/>
      <c r="M25" s="45"/>
      <c r="N25" s="45"/>
    </row>
    <row r="26" spans="2:18" x14ac:dyDescent="0.25">
      <c r="B26" s="43" t="s">
        <v>56</v>
      </c>
      <c r="C26" s="34"/>
      <c r="E26" s="25">
        <v>337.60320000000002</v>
      </c>
      <c r="F26" s="48" t="s">
        <v>62</v>
      </c>
      <c r="M26" s="25">
        <v>343.61909999999995</v>
      </c>
      <c r="N26" s="48" t="s">
        <v>62</v>
      </c>
    </row>
    <row r="27" spans="2:18" ht="15" customHeight="1" x14ac:dyDescent="0.25">
      <c r="B27" s="58" t="s">
        <v>59</v>
      </c>
      <c r="C27" s="59"/>
      <c r="E27" s="25">
        <v>1350.4127999999998</v>
      </c>
      <c r="F27" s="48" t="s">
        <v>62</v>
      </c>
      <c r="M27" s="25">
        <v>1374.4763999999998</v>
      </c>
      <c r="N27" s="48" t="s">
        <v>62</v>
      </c>
    </row>
    <row r="28" spans="2:18" x14ac:dyDescent="0.25">
      <c r="B28" s="59" t="s">
        <v>102</v>
      </c>
      <c r="C28" s="59"/>
      <c r="E28" s="25">
        <f>E27+M27</f>
        <v>2724.8891999999996</v>
      </c>
      <c r="F28" s="48" t="s">
        <v>62</v>
      </c>
    </row>
  </sheetData>
  <mergeCells count="2">
    <mergeCell ref="B27:C27"/>
    <mergeCell ref="B28:C28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47"/>
  <sheetViews>
    <sheetView tabSelected="1" workbookViewId="0">
      <selection activeCell="P10" sqref="P10"/>
    </sheetView>
  </sheetViews>
  <sheetFormatPr defaultRowHeight="15" x14ac:dyDescent="0.25"/>
  <cols>
    <col min="4" max="4" width="11.140625" customWidth="1"/>
    <col min="5" max="5" width="11.28515625" customWidth="1"/>
    <col min="7" max="7" width="11.42578125" customWidth="1"/>
    <col min="8" max="8" width="14.7109375" customWidth="1"/>
    <col min="9" max="9" width="11.85546875" customWidth="1"/>
    <col min="11" max="11" width="19.7109375" customWidth="1"/>
    <col min="14" max="14" width="19.5703125" customWidth="1"/>
    <col min="15" max="15" width="12.85546875" customWidth="1"/>
    <col min="16" max="16" width="25.42578125" customWidth="1"/>
    <col min="17" max="17" width="16.5703125" customWidth="1"/>
    <col min="18" max="18" width="12.42578125" customWidth="1"/>
    <col min="19" max="19" width="25.7109375" customWidth="1"/>
  </cols>
  <sheetData>
    <row r="5" spans="2:17" ht="28.5" x14ac:dyDescent="0.45">
      <c r="E5" s="54" t="s">
        <v>118</v>
      </c>
    </row>
    <row r="6" spans="2:17" x14ac:dyDescent="0.25">
      <c r="H6" s="46">
        <v>43587</v>
      </c>
      <c r="K6" t="s">
        <v>53</v>
      </c>
      <c r="N6" s="63" t="s">
        <v>119</v>
      </c>
      <c r="O6" s="63" t="s">
        <v>120</v>
      </c>
      <c r="P6" s="63" t="s">
        <v>121</v>
      </c>
      <c r="Q6" s="63" t="s">
        <v>122</v>
      </c>
    </row>
    <row r="7" spans="2:17" x14ac:dyDescent="0.25">
      <c r="N7" s="64"/>
      <c r="O7" s="64"/>
      <c r="P7" s="64"/>
      <c r="Q7" s="63" t="s">
        <v>62</v>
      </c>
    </row>
    <row r="8" spans="2:17" x14ac:dyDescent="0.25">
      <c r="H8" t="s">
        <v>117</v>
      </c>
      <c r="I8" t="s">
        <v>116</v>
      </c>
      <c r="J8" t="s">
        <v>115</v>
      </c>
      <c r="K8" t="s">
        <v>114</v>
      </c>
      <c r="L8" t="s">
        <v>26</v>
      </c>
    </row>
    <row r="9" spans="2:17" x14ac:dyDescent="0.25">
      <c r="E9" s="24" t="s">
        <v>56</v>
      </c>
      <c r="F9" s="24" t="s">
        <v>100</v>
      </c>
    </row>
    <row r="10" spans="2:17" x14ac:dyDescent="0.25">
      <c r="E10" s="24" t="s">
        <v>62</v>
      </c>
      <c r="P10" t="s">
        <v>123</v>
      </c>
    </row>
    <row r="11" spans="2:17" x14ac:dyDescent="0.25">
      <c r="B11" s="61" t="s">
        <v>105</v>
      </c>
      <c r="C11">
        <v>1</v>
      </c>
      <c r="D11" s="49" t="s">
        <v>64</v>
      </c>
      <c r="E11" s="50">
        <v>18.352400000000003</v>
      </c>
      <c r="F11" s="50" t="s">
        <v>101</v>
      </c>
      <c r="H11" s="62" t="s">
        <v>64</v>
      </c>
      <c r="I11" s="24" t="s">
        <v>107</v>
      </c>
      <c r="J11" s="24" t="s">
        <v>110</v>
      </c>
      <c r="K11" s="24" t="str">
        <f>CONCATENATE(H11,I11,J11)</f>
        <v>RE-3/1/06/A/FAR</v>
      </c>
      <c r="L11" s="24" t="s">
        <v>112</v>
      </c>
      <c r="N11" t="str">
        <f>K11</f>
        <v>RE-3/1/06/A/FAR</v>
      </c>
      <c r="O11" t="str">
        <f>L11</f>
        <v>X4S52</v>
      </c>
      <c r="Q11">
        <v>18.399999999999999</v>
      </c>
    </row>
    <row r="12" spans="2:17" x14ac:dyDescent="0.25">
      <c r="C12">
        <v>2</v>
      </c>
      <c r="D12" s="49" t="s">
        <v>65</v>
      </c>
      <c r="E12" s="50">
        <v>15.443999999999999</v>
      </c>
      <c r="F12" s="50" t="s">
        <v>101</v>
      </c>
      <c r="H12" s="62" t="s">
        <v>64</v>
      </c>
      <c r="I12" s="24" t="s">
        <v>108</v>
      </c>
      <c r="J12" s="24" t="s">
        <v>110</v>
      </c>
      <c r="K12" s="24" t="str">
        <f t="shared" ref="K12:K47" si="0">CONCATENATE(H12,I12,J12)</f>
        <v>RE-3/1/06/B/FAR</v>
      </c>
      <c r="L12" s="24" t="s">
        <v>112</v>
      </c>
      <c r="N12" t="str">
        <f t="shared" ref="N12:N47" si="1">K12</f>
        <v>RE-3/1/06/B/FAR</v>
      </c>
      <c r="O12" t="str">
        <f t="shared" ref="O12:O47" si="2">L12</f>
        <v>X4S52</v>
      </c>
      <c r="Q12">
        <v>18.399999999999999</v>
      </c>
    </row>
    <row r="13" spans="2:17" x14ac:dyDescent="0.25">
      <c r="C13">
        <v>3</v>
      </c>
      <c r="D13" s="49" t="s">
        <v>66</v>
      </c>
      <c r="E13" s="50">
        <v>12.5444</v>
      </c>
      <c r="F13" s="50" t="s">
        <v>101</v>
      </c>
      <c r="H13" s="62" t="s">
        <v>65</v>
      </c>
      <c r="I13" s="24" t="s">
        <v>107</v>
      </c>
      <c r="J13" s="24" t="s">
        <v>110</v>
      </c>
      <c r="K13" s="24" t="str">
        <f t="shared" si="0"/>
        <v>RE-3/1/07/A/FAR</v>
      </c>
      <c r="L13" s="24" t="s">
        <v>112</v>
      </c>
      <c r="N13" t="str">
        <f t="shared" si="1"/>
        <v>RE-3/1/07/A/FAR</v>
      </c>
      <c r="O13" t="str">
        <f t="shared" si="2"/>
        <v>X4S52</v>
      </c>
      <c r="Q13" s="45">
        <f>E12</f>
        <v>15.443999999999999</v>
      </c>
    </row>
    <row r="14" spans="2:17" x14ac:dyDescent="0.25">
      <c r="C14">
        <v>4</v>
      </c>
      <c r="D14" s="49" t="s">
        <v>67</v>
      </c>
      <c r="E14" s="50">
        <v>9.4885999999999999</v>
      </c>
      <c r="F14" s="50" t="s">
        <v>101</v>
      </c>
      <c r="H14" s="62" t="s">
        <v>65</v>
      </c>
      <c r="I14" s="24" t="s">
        <v>108</v>
      </c>
      <c r="J14" s="24" t="s">
        <v>110</v>
      </c>
      <c r="K14" s="24" t="str">
        <f t="shared" si="0"/>
        <v>RE-3/1/07/B/FAR</v>
      </c>
      <c r="L14" s="24" t="s">
        <v>112</v>
      </c>
      <c r="N14" t="str">
        <f t="shared" si="1"/>
        <v>RE-3/1/07/B/FAR</v>
      </c>
      <c r="O14" t="str">
        <f t="shared" si="2"/>
        <v>X4S52</v>
      </c>
      <c r="Q14" s="45"/>
    </row>
    <row r="15" spans="2:17" x14ac:dyDescent="0.25">
      <c r="C15">
        <v>5</v>
      </c>
      <c r="D15" s="49" t="s">
        <v>68</v>
      </c>
      <c r="E15" s="50">
        <v>10.6678</v>
      </c>
      <c r="F15" s="50" t="s">
        <v>101</v>
      </c>
      <c r="H15" s="62" t="s">
        <v>66</v>
      </c>
      <c r="I15" s="24" t="s">
        <v>107</v>
      </c>
      <c r="J15" s="24" t="s">
        <v>110</v>
      </c>
      <c r="K15" s="24" t="str">
        <f t="shared" si="0"/>
        <v>RE-3/1/08/A/FAR</v>
      </c>
      <c r="L15" s="24" t="s">
        <v>112</v>
      </c>
      <c r="N15" t="str">
        <f t="shared" si="1"/>
        <v>RE-3/1/08/A/FAR</v>
      </c>
      <c r="O15" t="str">
        <f t="shared" si="2"/>
        <v>X4S52</v>
      </c>
      <c r="Q15" s="45">
        <f>E13</f>
        <v>12.5444</v>
      </c>
    </row>
    <row r="16" spans="2:17" x14ac:dyDescent="0.25">
      <c r="C16">
        <v>6</v>
      </c>
      <c r="D16" s="49" t="s">
        <v>69</v>
      </c>
      <c r="E16" s="50">
        <v>13.614700000000001</v>
      </c>
      <c r="F16" s="50" t="s">
        <v>101</v>
      </c>
      <c r="H16" s="62" t="s">
        <v>66</v>
      </c>
      <c r="I16" s="24" t="s">
        <v>108</v>
      </c>
      <c r="J16" s="24" t="s">
        <v>110</v>
      </c>
      <c r="K16" s="24" t="str">
        <f t="shared" si="0"/>
        <v>RE-3/1/08/B/FAR</v>
      </c>
      <c r="L16" s="24" t="s">
        <v>112</v>
      </c>
      <c r="N16" t="str">
        <f t="shared" si="1"/>
        <v>RE-3/1/08/B/FAR</v>
      </c>
      <c r="O16" t="str">
        <f t="shared" si="2"/>
        <v>X4S52</v>
      </c>
    </row>
    <row r="17" spans="2:17" x14ac:dyDescent="0.25">
      <c r="C17">
        <v>7</v>
      </c>
      <c r="D17" s="49" t="s">
        <v>70</v>
      </c>
      <c r="E17" s="50">
        <v>16.4879</v>
      </c>
      <c r="F17" s="50" t="s">
        <v>101</v>
      </c>
      <c r="H17" s="62" t="s">
        <v>67</v>
      </c>
      <c r="I17" s="24" t="s">
        <v>107</v>
      </c>
      <c r="J17" s="24" t="s">
        <v>110</v>
      </c>
      <c r="K17" s="24" t="str">
        <f t="shared" si="0"/>
        <v>RE-3/1/09/A/FAR</v>
      </c>
      <c r="L17" s="24" t="s">
        <v>112</v>
      </c>
      <c r="N17" t="str">
        <f t="shared" si="1"/>
        <v>RE-3/1/09/A/FAR</v>
      </c>
      <c r="O17" t="str">
        <f t="shared" si="2"/>
        <v>X4S52</v>
      </c>
      <c r="Q17" s="45">
        <f>E14</f>
        <v>9.4885999999999999</v>
      </c>
    </row>
    <row r="18" spans="2:17" x14ac:dyDescent="0.25">
      <c r="C18">
        <v>8</v>
      </c>
      <c r="D18" s="49" t="s">
        <v>71</v>
      </c>
      <c r="E18" s="50">
        <v>20.152000000000001</v>
      </c>
      <c r="F18" s="50" t="s">
        <v>101</v>
      </c>
      <c r="H18" s="62" t="s">
        <v>67</v>
      </c>
      <c r="I18" s="24" t="s">
        <v>108</v>
      </c>
      <c r="J18" s="24" t="s">
        <v>110</v>
      </c>
      <c r="K18" s="24" t="str">
        <f t="shared" si="0"/>
        <v>RE-3/1/09/B/FAR</v>
      </c>
      <c r="L18" s="24" t="s">
        <v>112</v>
      </c>
      <c r="N18" t="str">
        <f t="shared" si="1"/>
        <v>RE-3/1/09/B/FAR</v>
      </c>
      <c r="O18" t="str">
        <f t="shared" si="2"/>
        <v>X4S52</v>
      </c>
    </row>
    <row r="19" spans="2:17" x14ac:dyDescent="0.25">
      <c r="C19">
        <v>9</v>
      </c>
      <c r="D19" s="49" t="s">
        <v>72</v>
      </c>
      <c r="E19" s="50">
        <v>23.452000000000002</v>
      </c>
      <c r="F19" s="50" t="s">
        <v>101</v>
      </c>
      <c r="H19" s="62" t="s">
        <v>68</v>
      </c>
      <c r="I19" s="24" t="s">
        <v>107</v>
      </c>
      <c r="J19" s="24" t="s">
        <v>110</v>
      </c>
      <c r="K19" s="24" t="str">
        <f t="shared" si="0"/>
        <v>RE-3/1/10/A/FAR</v>
      </c>
      <c r="L19" s="24" t="s">
        <v>112</v>
      </c>
      <c r="N19" t="str">
        <f t="shared" si="1"/>
        <v>RE-3/1/10/A/FAR</v>
      </c>
      <c r="O19" t="str">
        <f t="shared" si="2"/>
        <v>X4S52</v>
      </c>
      <c r="Q19" s="45">
        <f>E15</f>
        <v>10.6678</v>
      </c>
    </row>
    <row r="20" spans="2:17" x14ac:dyDescent="0.25">
      <c r="C20">
        <v>10</v>
      </c>
      <c r="D20" s="49" t="s">
        <v>73</v>
      </c>
      <c r="E20" s="50">
        <v>18.299599999999998</v>
      </c>
      <c r="F20" s="50" t="s">
        <v>101</v>
      </c>
      <c r="H20" s="62" t="s">
        <v>68</v>
      </c>
      <c r="I20" s="24" t="s">
        <v>108</v>
      </c>
      <c r="J20" s="24" t="s">
        <v>110</v>
      </c>
      <c r="K20" s="24" t="str">
        <f t="shared" si="0"/>
        <v>RE-3/1/10/B/FAR</v>
      </c>
      <c r="L20" s="24" t="s">
        <v>112</v>
      </c>
      <c r="N20" t="str">
        <f t="shared" si="1"/>
        <v>RE-3/1/10/B/FAR</v>
      </c>
      <c r="O20" t="str">
        <f t="shared" si="2"/>
        <v>X4S52</v>
      </c>
    </row>
    <row r="21" spans="2:17" x14ac:dyDescent="0.25">
      <c r="C21">
        <v>11</v>
      </c>
      <c r="D21" s="49" t="s">
        <v>74</v>
      </c>
      <c r="E21" s="50">
        <v>14.999599999999999</v>
      </c>
      <c r="F21" s="50" t="s">
        <v>101</v>
      </c>
      <c r="H21" s="62" t="s">
        <v>69</v>
      </c>
      <c r="I21" s="24" t="s">
        <v>107</v>
      </c>
      <c r="J21" s="24" t="s">
        <v>110</v>
      </c>
      <c r="K21" s="24" t="str">
        <f t="shared" si="0"/>
        <v>RE-3/1/11/A/FAR</v>
      </c>
      <c r="L21" s="24" t="s">
        <v>112</v>
      </c>
      <c r="N21" t="str">
        <f t="shared" si="1"/>
        <v>RE-3/1/11/A/FAR</v>
      </c>
      <c r="O21" t="str">
        <f t="shared" si="2"/>
        <v>X4S52</v>
      </c>
      <c r="Q21" s="45">
        <f>E16</f>
        <v>13.614700000000001</v>
      </c>
    </row>
    <row r="22" spans="2:17" x14ac:dyDescent="0.25">
      <c r="C22">
        <v>12</v>
      </c>
      <c r="D22" s="49" t="s">
        <v>75</v>
      </c>
      <c r="E22" s="50">
        <v>14.659700000000001</v>
      </c>
      <c r="F22" s="50" t="s">
        <v>101</v>
      </c>
      <c r="H22" s="62" t="s">
        <v>69</v>
      </c>
      <c r="I22" s="24" t="s">
        <v>108</v>
      </c>
      <c r="J22" s="24" t="s">
        <v>110</v>
      </c>
      <c r="K22" s="24" t="str">
        <f t="shared" si="0"/>
        <v>RE-3/1/11/B/FAR</v>
      </c>
      <c r="L22" s="24" t="s">
        <v>112</v>
      </c>
      <c r="N22" t="str">
        <f t="shared" si="1"/>
        <v>RE-3/1/11/B/FAR</v>
      </c>
      <c r="O22" t="str">
        <f t="shared" si="2"/>
        <v>X4S52</v>
      </c>
    </row>
    <row r="23" spans="2:17" x14ac:dyDescent="0.25">
      <c r="C23">
        <v>13</v>
      </c>
      <c r="D23" s="49" t="s">
        <v>76</v>
      </c>
      <c r="E23" s="50">
        <v>17.532900000000001</v>
      </c>
      <c r="F23" s="50" t="s">
        <v>101</v>
      </c>
      <c r="H23" s="62" t="s">
        <v>70</v>
      </c>
      <c r="I23" s="24" t="s">
        <v>107</v>
      </c>
      <c r="J23" s="24" t="s">
        <v>110</v>
      </c>
      <c r="K23" s="24" t="str">
        <f t="shared" si="0"/>
        <v>RE-3/1/12/A/FAR</v>
      </c>
      <c r="L23" s="24" t="s">
        <v>112</v>
      </c>
      <c r="N23" t="str">
        <f t="shared" si="1"/>
        <v>RE-3/1/12/A/FAR</v>
      </c>
      <c r="O23" t="str">
        <f t="shared" si="2"/>
        <v>X4S52</v>
      </c>
      <c r="Q23" s="45">
        <f>E17</f>
        <v>16.4879</v>
      </c>
    </row>
    <row r="24" spans="2:17" x14ac:dyDescent="0.25">
      <c r="C24">
        <v>14</v>
      </c>
      <c r="D24" s="49" t="s">
        <v>77</v>
      </c>
      <c r="E24" s="50">
        <v>20.479799999999997</v>
      </c>
      <c r="F24" s="50" t="s">
        <v>101</v>
      </c>
      <c r="H24" s="62" t="s">
        <v>70</v>
      </c>
      <c r="I24" s="24" t="s">
        <v>108</v>
      </c>
      <c r="J24" s="24" t="s">
        <v>110</v>
      </c>
      <c r="K24" s="24" t="str">
        <f t="shared" si="0"/>
        <v>RE-3/1/12/B/FAR</v>
      </c>
      <c r="L24" s="24" t="s">
        <v>112</v>
      </c>
      <c r="N24" t="str">
        <f t="shared" si="1"/>
        <v>RE-3/1/12/B/FAR</v>
      </c>
      <c r="O24" t="str">
        <f t="shared" si="2"/>
        <v>X4S52</v>
      </c>
    </row>
    <row r="25" spans="2:17" x14ac:dyDescent="0.25">
      <c r="C25">
        <v>15</v>
      </c>
      <c r="D25" s="49" t="s">
        <v>78</v>
      </c>
      <c r="E25" s="50">
        <v>23.388200000000001</v>
      </c>
      <c r="F25" s="50" t="s">
        <v>101</v>
      </c>
      <c r="H25" s="62" t="s">
        <v>71</v>
      </c>
      <c r="I25" s="24" t="s">
        <v>107</v>
      </c>
      <c r="J25" s="24" t="s">
        <v>110</v>
      </c>
      <c r="K25" s="24" t="str">
        <f t="shared" si="0"/>
        <v>RE-3/1/13/A/FAR</v>
      </c>
      <c r="L25" s="24" t="s">
        <v>112</v>
      </c>
      <c r="N25" t="str">
        <f t="shared" si="1"/>
        <v>RE-3/1/13/A/FAR</v>
      </c>
      <c r="O25" t="str">
        <f t="shared" si="2"/>
        <v>X4S52</v>
      </c>
      <c r="Q25" s="45">
        <f>E18</f>
        <v>20.152000000000001</v>
      </c>
    </row>
    <row r="26" spans="2:17" x14ac:dyDescent="0.25">
      <c r="C26">
        <v>16</v>
      </c>
      <c r="D26" s="49" t="s">
        <v>79</v>
      </c>
      <c r="E26" s="50">
        <v>26.443999999999999</v>
      </c>
      <c r="F26" s="50" t="s">
        <v>101</v>
      </c>
      <c r="H26" s="62" t="s">
        <v>71</v>
      </c>
      <c r="I26" s="24" t="s">
        <v>108</v>
      </c>
      <c r="J26" s="24" t="s">
        <v>110</v>
      </c>
      <c r="K26" s="24" t="str">
        <f t="shared" si="0"/>
        <v>RE-3/1/13/B/FAR</v>
      </c>
      <c r="L26" s="24" t="s">
        <v>112</v>
      </c>
      <c r="N26" t="str">
        <f t="shared" si="1"/>
        <v>RE-3/1/13/B/FAR</v>
      </c>
      <c r="O26" t="str">
        <f t="shared" si="2"/>
        <v>X4S52</v>
      </c>
    </row>
    <row r="27" spans="2:17" x14ac:dyDescent="0.25">
      <c r="C27">
        <v>17</v>
      </c>
      <c r="D27" s="49" t="s">
        <v>80</v>
      </c>
      <c r="E27" s="50">
        <v>29.343599999999999</v>
      </c>
      <c r="F27" s="50" t="s">
        <v>101</v>
      </c>
      <c r="H27" s="62" t="s">
        <v>72</v>
      </c>
      <c r="I27" s="24" t="s">
        <v>107</v>
      </c>
      <c r="J27" s="24" t="s">
        <v>110</v>
      </c>
      <c r="K27" s="24" t="str">
        <f t="shared" si="0"/>
        <v>RE-3/1/14/A/FAR</v>
      </c>
      <c r="L27" s="24" t="s">
        <v>112</v>
      </c>
      <c r="N27" t="str">
        <f t="shared" si="1"/>
        <v>RE-3/1/14/A/FAR</v>
      </c>
      <c r="O27" t="str">
        <f t="shared" si="2"/>
        <v>X4S52</v>
      </c>
      <c r="Q27" s="45">
        <f>E19</f>
        <v>23.452000000000002</v>
      </c>
    </row>
    <row r="28" spans="2:17" x14ac:dyDescent="0.25">
      <c r="C28">
        <v>18</v>
      </c>
      <c r="D28" s="49" t="s">
        <v>81</v>
      </c>
      <c r="E28" s="50">
        <v>32.252000000000002</v>
      </c>
      <c r="F28" s="50" t="s">
        <v>101</v>
      </c>
      <c r="H28" s="62" t="s">
        <v>72</v>
      </c>
      <c r="I28" s="24" t="s">
        <v>108</v>
      </c>
      <c r="J28" s="24" t="s">
        <v>110</v>
      </c>
      <c r="K28" s="24" t="str">
        <f t="shared" si="0"/>
        <v>RE-3/1/14/B/FAR</v>
      </c>
      <c r="L28" s="24" t="s">
        <v>112</v>
      </c>
      <c r="N28" t="str">
        <f t="shared" si="1"/>
        <v>RE-3/1/14/B/FAR</v>
      </c>
      <c r="O28" t="str">
        <f t="shared" si="2"/>
        <v>X4S52</v>
      </c>
    </row>
    <row r="29" spans="2:17" x14ac:dyDescent="0.25">
      <c r="D29" s="55"/>
      <c r="E29" s="56"/>
      <c r="F29" s="56"/>
      <c r="H29" s="49"/>
      <c r="K29" t="str">
        <f t="shared" si="0"/>
        <v/>
      </c>
      <c r="N29" t="str">
        <f t="shared" si="1"/>
        <v/>
      </c>
    </row>
    <row r="30" spans="2:17" x14ac:dyDescent="0.25">
      <c r="B30" s="61" t="s">
        <v>106</v>
      </c>
      <c r="C30">
        <v>19</v>
      </c>
      <c r="H30" s="62" t="s">
        <v>73</v>
      </c>
      <c r="I30" s="24" t="s">
        <v>107</v>
      </c>
      <c r="J30" s="24" t="s">
        <v>111</v>
      </c>
      <c r="K30" s="24" t="str">
        <f t="shared" si="0"/>
        <v>RE-3/1/15/A/NEAR</v>
      </c>
      <c r="L30" s="24" t="s">
        <v>113</v>
      </c>
      <c r="N30" t="str">
        <f t="shared" si="1"/>
        <v>RE-3/1/15/A/NEAR</v>
      </c>
      <c r="O30" t="str">
        <f t="shared" si="2"/>
        <v>X2V52</v>
      </c>
      <c r="Q30" s="45">
        <f>E20</f>
        <v>18.299599999999998</v>
      </c>
    </row>
    <row r="31" spans="2:17" x14ac:dyDescent="0.25">
      <c r="C31">
        <v>20</v>
      </c>
      <c r="H31" s="62" t="s">
        <v>73</v>
      </c>
      <c r="I31" s="24" t="s">
        <v>108</v>
      </c>
      <c r="J31" s="24" t="s">
        <v>111</v>
      </c>
      <c r="K31" s="24" t="str">
        <f t="shared" si="0"/>
        <v>RE-3/1/15/B/NEAR</v>
      </c>
      <c r="L31" s="24" t="s">
        <v>113</v>
      </c>
      <c r="N31" t="str">
        <f t="shared" si="1"/>
        <v>RE-3/1/15/B/NEAR</v>
      </c>
      <c r="O31" t="str">
        <f t="shared" si="2"/>
        <v>X2V52</v>
      </c>
    </row>
    <row r="32" spans="2:17" x14ac:dyDescent="0.25">
      <c r="C32">
        <v>21</v>
      </c>
      <c r="H32" s="62" t="s">
        <v>74</v>
      </c>
      <c r="I32" s="24" t="s">
        <v>108</v>
      </c>
      <c r="J32" s="24" t="s">
        <v>111</v>
      </c>
      <c r="K32" s="24" t="str">
        <f t="shared" si="0"/>
        <v>RE-3/1/16/B/NEAR</v>
      </c>
      <c r="L32" s="24" t="s">
        <v>113</v>
      </c>
      <c r="N32" t="str">
        <f t="shared" si="1"/>
        <v>RE-3/1/16/B/NEAR</v>
      </c>
      <c r="O32" t="str">
        <f t="shared" si="2"/>
        <v>X2V52</v>
      </c>
      <c r="Q32" s="45">
        <f>E21</f>
        <v>14.999599999999999</v>
      </c>
    </row>
    <row r="33" spans="3:17" x14ac:dyDescent="0.25">
      <c r="C33">
        <v>22</v>
      </c>
      <c r="F33">
        <v>1</v>
      </c>
      <c r="H33" s="62" t="s">
        <v>74</v>
      </c>
      <c r="I33" s="24" t="s">
        <v>107</v>
      </c>
      <c r="J33" s="24" t="s">
        <v>111</v>
      </c>
      <c r="K33" s="24" t="str">
        <f t="shared" si="0"/>
        <v>RE-3/1/16/A/NEAR</v>
      </c>
      <c r="L33" s="24" t="s">
        <v>113</v>
      </c>
      <c r="N33" t="str">
        <f t="shared" si="1"/>
        <v>RE-3/1/16/A/NEAR</v>
      </c>
      <c r="O33" t="str">
        <f t="shared" si="2"/>
        <v>X2V52</v>
      </c>
    </row>
    <row r="34" spans="3:17" x14ac:dyDescent="0.25">
      <c r="C34">
        <v>23</v>
      </c>
      <c r="H34" s="62" t="s">
        <v>75</v>
      </c>
      <c r="I34" s="24" t="s">
        <v>108</v>
      </c>
      <c r="J34" s="24" t="s">
        <v>111</v>
      </c>
      <c r="K34" s="24" t="str">
        <f t="shared" si="0"/>
        <v>RE-3/1/17/B/NEAR</v>
      </c>
      <c r="L34" s="24" t="s">
        <v>113</v>
      </c>
      <c r="N34" t="str">
        <f t="shared" si="1"/>
        <v>RE-3/1/17/B/NEAR</v>
      </c>
      <c r="O34" t="str">
        <f t="shared" si="2"/>
        <v>X2V52</v>
      </c>
      <c r="Q34" s="45">
        <f>E22</f>
        <v>14.659700000000001</v>
      </c>
    </row>
    <row r="35" spans="3:17" x14ac:dyDescent="0.25">
      <c r="C35">
        <v>24</v>
      </c>
      <c r="H35" s="62" t="s">
        <v>75</v>
      </c>
      <c r="I35" s="24" t="s">
        <v>107</v>
      </c>
      <c r="J35" s="24" t="s">
        <v>111</v>
      </c>
      <c r="K35" s="24" t="str">
        <f t="shared" si="0"/>
        <v>RE-3/1/17/A/NEAR</v>
      </c>
      <c r="L35" s="24" t="s">
        <v>113</v>
      </c>
      <c r="N35" t="str">
        <f t="shared" si="1"/>
        <v>RE-3/1/17/A/NEAR</v>
      </c>
      <c r="O35" t="str">
        <f t="shared" si="2"/>
        <v>X2V52</v>
      </c>
    </row>
    <row r="36" spans="3:17" x14ac:dyDescent="0.25">
      <c r="C36">
        <v>25</v>
      </c>
      <c r="H36" s="62" t="s">
        <v>76</v>
      </c>
      <c r="I36" s="24" t="s">
        <v>108</v>
      </c>
      <c r="J36" s="24" t="s">
        <v>111</v>
      </c>
      <c r="K36" s="24" t="str">
        <f t="shared" si="0"/>
        <v>RE-3/1/18/B/NEAR</v>
      </c>
      <c r="L36" s="24" t="s">
        <v>113</v>
      </c>
      <c r="N36" t="str">
        <f t="shared" si="1"/>
        <v>RE-3/1/18/B/NEAR</v>
      </c>
      <c r="O36" t="str">
        <f t="shared" si="2"/>
        <v>X2V52</v>
      </c>
      <c r="Q36" s="45">
        <f>E23</f>
        <v>17.532900000000001</v>
      </c>
    </row>
    <row r="37" spans="3:17" x14ac:dyDescent="0.25">
      <c r="C37">
        <v>26</v>
      </c>
      <c r="H37" s="62" t="s">
        <v>76</v>
      </c>
      <c r="I37" s="24" t="s">
        <v>107</v>
      </c>
      <c r="J37" s="24" t="s">
        <v>111</v>
      </c>
      <c r="K37" s="24" t="str">
        <f t="shared" si="0"/>
        <v>RE-3/1/18/A/NEAR</v>
      </c>
      <c r="L37" s="24" t="s">
        <v>113</v>
      </c>
      <c r="N37" t="str">
        <f t="shared" si="1"/>
        <v>RE-3/1/18/A/NEAR</v>
      </c>
      <c r="O37" t="str">
        <f t="shared" si="2"/>
        <v>X2V52</v>
      </c>
    </row>
    <row r="38" spans="3:17" x14ac:dyDescent="0.25">
      <c r="C38">
        <v>27</v>
      </c>
      <c r="H38" s="62" t="s">
        <v>77</v>
      </c>
      <c r="I38" s="24" t="s">
        <v>108</v>
      </c>
      <c r="J38" s="24" t="s">
        <v>111</v>
      </c>
      <c r="K38" s="24" t="str">
        <f t="shared" si="0"/>
        <v>RE-3/1/01/B/NEAR</v>
      </c>
      <c r="L38" s="24" t="s">
        <v>113</v>
      </c>
      <c r="M38" s="57"/>
      <c r="N38" t="str">
        <f t="shared" si="1"/>
        <v>RE-3/1/01/B/NEAR</v>
      </c>
      <c r="O38" t="str">
        <f t="shared" si="2"/>
        <v>X2V52</v>
      </c>
      <c r="Q38" s="45">
        <f>E24</f>
        <v>20.479799999999997</v>
      </c>
    </row>
    <row r="39" spans="3:17" x14ac:dyDescent="0.25">
      <c r="C39">
        <v>28</v>
      </c>
      <c r="H39" s="62" t="s">
        <v>77</v>
      </c>
      <c r="I39" s="24" t="s">
        <v>107</v>
      </c>
      <c r="J39" s="24" t="s">
        <v>111</v>
      </c>
      <c r="K39" s="24" t="str">
        <f t="shared" si="0"/>
        <v>RE-3/1/01/A/NEAR</v>
      </c>
      <c r="L39" s="24" t="s">
        <v>113</v>
      </c>
      <c r="N39" t="str">
        <f t="shared" si="1"/>
        <v>RE-3/1/01/A/NEAR</v>
      </c>
      <c r="O39" t="str">
        <f t="shared" si="2"/>
        <v>X2V52</v>
      </c>
    </row>
    <row r="40" spans="3:17" x14ac:dyDescent="0.25">
      <c r="C40">
        <v>29</v>
      </c>
      <c r="H40" s="62" t="s">
        <v>78</v>
      </c>
      <c r="I40" s="24" t="s">
        <v>108</v>
      </c>
      <c r="J40" s="24" t="s">
        <v>111</v>
      </c>
      <c r="K40" s="24" t="str">
        <f t="shared" si="0"/>
        <v>RE-3/1/02/B/NEAR</v>
      </c>
      <c r="L40" s="24" t="s">
        <v>113</v>
      </c>
      <c r="N40" t="str">
        <f t="shared" si="1"/>
        <v>RE-3/1/02/B/NEAR</v>
      </c>
      <c r="O40" t="str">
        <f t="shared" si="2"/>
        <v>X2V52</v>
      </c>
      <c r="Q40" s="45">
        <f>E25</f>
        <v>23.388200000000001</v>
      </c>
    </row>
    <row r="41" spans="3:17" x14ac:dyDescent="0.25">
      <c r="C41">
        <v>30</v>
      </c>
      <c r="H41" s="62" t="s">
        <v>78</v>
      </c>
      <c r="I41" s="24" t="s">
        <v>107</v>
      </c>
      <c r="J41" s="24" t="s">
        <v>111</v>
      </c>
      <c r="K41" s="24" t="str">
        <f t="shared" si="0"/>
        <v>RE-3/1/02/A/NEAR</v>
      </c>
      <c r="L41" s="24" t="s">
        <v>113</v>
      </c>
      <c r="N41" t="str">
        <f t="shared" si="1"/>
        <v>RE-3/1/02/A/NEAR</v>
      </c>
      <c r="O41" t="str">
        <f t="shared" si="2"/>
        <v>X2V52</v>
      </c>
    </row>
    <row r="42" spans="3:17" x14ac:dyDescent="0.25">
      <c r="C42">
        <v>31</v>
      </c>
      <c r="H42" s="62" t="s">
        <v>79</v>
      </c>
      <c r="I42" s="24" t="s">
        <v>108</v>
      </c>
      <c r="J42" s="24" t="s">
        <v>111</v>
      </c>
      <c r="K42" s="24" t="str">
        <f t="shared" si="0"/>
        <v>RE-3/1/03/B/NEAR</v>
      </c>
      <c r="L42" s="24" t="s">
        <v>113</v>
      </c>
      <c r="N42" t="str">
        <f t="shared" si="1"/>
        <v>RE-3/1/03/B/NEAR</v>
      </c>
      <c r="O42" t="str">
        <f t="shared" si="2"/>
        <v>X2V52</v>
      </c>
      <c r="Q42" s="45">
        <f>E26</f>
        <v>26.443999999999999</v>
      </c>
    </row>
    <row r="43" spans="3:17" x14ac:dyDescent="0.25">
      <c r="C43">
        <v>32</v>
      </c>
      <c r="H43" s="62" t="s">
        <v>79</v>
      </c>
      <c r="I43" s="24" t="s">
        <v>107</v>
      </c>
      <c r="J43" s="24" t="s">
        <v>111</v>
      </c>
      <c r="K43" s="24" t="str">
        <f t="shared" si="0"/>
        <v>RE-3/1/03/A/NEAR</v>
      </c>
      <c r="L43" s="24" t="s">
        <v>113</v>
      </c>
      <c r="N43" t="str">
        <f t="shared" si="1"/>
        <v>RE-3/1/03/A/NEAR</v>
      </c>
      <c r="O43" t="str">
        <f t="shared" si="2"/>
        <v>X2V52</v>
      </c>
    </row>
    <row r="44" spans="3:17" x14ac:dyDescent="0.25">
      <c r="C44">
        <v>33</v>
      </c>
      <c r="H44" s="62" t="s">
        <v>80</v>
      </c>
      <c r="I44" s="24" t="s">
        <v>108</v>
      </c>
      <c r="J44" s="24" t="s">
        <v>111</v>
      </c>
      <c r="K44" s="24" t="str">
        <f t="shared" si="0"/>
        <v>RE-3/1/04/B/NEAR</v>
      </c>
      <c r="L44" s="24" t="s">
        <v>113</v>
      </c>
      <c r="N44" t="str">
        <f t="shared" si="1"/>
        <v>RE-3/1/04/B/NEAR</v>
      </c>
      <c r="O44" t="str">
        <f t="shared" si="2"/>
        <v>X2V52</v>
      </c>
      <c r="Q44" s="45">
        <f>E27</f>
        <v>29.343599999999999</v>
      </c>
    </row>
    <row r="45" spans="3:17" x14ac:dyDescent="0.25">
      <c r="C45">
        <v>34</v>
      </c>
      <c r="H45" s="62" t="s">
        <v>80</v>
      </c>
      <c r="I45" s="24" t="s">
        <v>107</v>
      </c>
      <c r="J45" s="24" t="s">
        <v>111</v>
      </c>
      <c r="K45" s="24" t="str">
        <f t="shared" si="0"/>
        <v>RE-3/1/04/A/NEAR</v>
      </c>
      <c r="L45" s="24" t="s">
        <v>113</v>
      </c>
      <c r="N45" t="str">
        <f t="shared" si="1"/>
        <v>RE-3/1/04/A/NEAR</v>
      </c>
      <c r="O45" t="str">
        <f t="shared" si="2"/>
        <v>X2V52</v>
      </c>
    </row>
    <row r="46" spans="3:17" x14ac:dyDescent="0.25">
      <c r="C46">
        <v>35</v>
      </c>
      <c r="H46" s="62" t="s">
        <v>81</v>
      </c>
      <c r="I46" s="24" t="s">
        <v>108</v>
      </c>
      <c r="J46" s="24" t="s">
        <v>111</v>
      </c>
      <c r="K46" s="24" t="str">
        <f t="shared" si="0"/>
        <v>RE-3/1/05/B/NEAR</v>
      </c>
      <c r="L46" s="24" t="s">
        <v>113</v>
      </c>
      <c r="N46" t="str">
        <f t="shared" si="1"/>
        <v>RE-3/1/05/B/NEAR</v>
      </c>
      <c r="O46" t="str">
        <f t="shared" si="2"/>
        <v>X2V52</v>
      </c>
      <c r="Q46" s="45">
        <f>E28</f>
        <v>32.252000000000002</v>
      </c>
    </row>
    <row r="47" spans="3:17" x14ac:dyDescent="0.25">
      <c r="C47">
        <v>36</v>
      </c>
      <c r="H47" s="62" t="s">
        <v>81</v>
      </c>
      <c r="I47" s="24" t="s">
        <v>107</v>
      </c>
      <c r="J47" s="24" t="s">
        <v>111</v>
      </c>
      <c r="K47" s="24" t="str">
        <f t="shared" si="0"/>
        <v>RE-3/1/05/A/NEAR</v>
      </c>
      <c r="L47" s="24" t="s">
        <v>113</v>
      </c>
      <c r="N47" t="str">
        <f t="shared" si="1"/>
        <v>RE-3/1/05/A/NEAR</v>
      </c>
      <c r="O47" t="str">
        <f t="shared" si="2"/>
        <v>X2V52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Bally Original</vt:lpstr>
      <vt:lpstr>RE31</vt:lpstr>
      <vt:lpstr>RE41</vt:lpstr>
      <vt:lpstr>Resume</vt:lpstr>
      <vt:lpstr>Production</vt:lpstr>
      <vt:lpstr>LabelsDBRE-31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2019-04-29T14:43:36Z</cp:lastPrinted>
  <dcterms:created xsi:type="dcterms:W3CDTF">2019-01-11T14:56:34Z</dcterms:created>
  <dcterms:modified xsi:type="dcterms:W3CDTF">2019-05-02T16:07:33Z</dcterms:modified>
</cp:coreProperties>
</file>