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20115" windowHeight="10305" activeTab="3"/>
  </bookViews>
  <sheets>
    <sheet name="Full Detail" sheetId="1" r:id="rId1"/>
    <sheet name="Simple View" sheetId="2" r:id="rId2"/>
    <sheet name="MAO calc" sheetId="3" r:id="rId3"/>
    <sheet name="Upscope Approx." sheetId="4" r:id="rId4"/>
  </sheets>
  <calcPr calcId="145621"/>
</workbook>
</file>

<file path=xl/calcChain.xml><?xml version="1.0" encoding="utf-8"?>
<calcChain xmlns="http://schemas.openxmlformats.org/spreadsheetml/2006/main">
  <c r="K13" i="2" l="1"/>
  <c r="AC25" i="2" l="1"/>
  <c r="AC13" i="2"/>
  <c r="Z24" i="2"/>
  <c r="Z13" i="2"/>
  <c r="W22" i="2"/>
  <c r="W23" i="2" s="1"/>
  <c r="P19" i="2"/>
  <c r="L17" i="2"/>
  <c r="P18" i="2"/>
  <c r="P13" i="2"/>
  <c r="O13" i="2"/>
  <c r="N13" i="2"/>
  <c r="M13" i="2"/>
  <c r="U21" i="2"/>
  <c r="U13" i="2"/>
  <c r="T13" i="2"/>
  <c r="AH12" i="2"/>
  <c r="L13" i="2" l="1"/>
  <c r="AI18" i="2"/>
  <c r="E34" i="1"/>
  <c r="F65" i="1" l="1"/>
  <c r="E61" i="1"/>
  <c r="F59" i="1" l="1"/>
  <c r="E59" i="1"/>
  <c r="F32" i="1"/>
  <c r="E32" i="1"/>
</calcChain>
</file>

<file path=xl/sharedStrings.xml><?xml version="1.0" encoding="utf-8"?>
<sst xmlns="http://schemas.openxmlformats.org/spreadsheetml/2006/main" count="213" uniqueCount="125">
  <si>
    <t>Power in YE3 racks</t>
  </si>
  <si>
    <t>Rack</t>
  </si>
  <si>
    <t>X4A51</t>
  </si>
  <si>
    <t>X3A51</t>
  </si>
  <si>
    <t>X2A52</t>
  </si>
  <si>
    <t>X4J51</t>
  </si>
  <si>
    <t>X3J51</t>
  </si>
  <si>
    <t>X2J52</t>
  </si>
  <si>
    <t>P Dissipated</t>
  </si>
  <si>
    <t>[W]</t>
  </si>
  <si>
    <t>P Required</t>
  </si>
  <si>
    <t>CSC P.</t>
  </si>
  <si>
    <t>RPC P.</t>
  </si>
  <si>
    <t>Total YE+3</t>
  </si>
  <si>
    <t>X5R51</t>
  </si>
  <si>
    <t>X5U51</t>
  </si>
  <si>
    <t>X1R51</t>
  </si>
  <si>
    <t>X1U51</t>
  </si>
  <si>
    <t>Power efficiency</t>
  </si>
  <si>
    <t>X5L51</t>
  </si>
  <si>
    <t>X4S51</t>
  </si>
  <si>
    <t>X3S51</t>
  </si>
  <si>
    <t>X2S52</t>
  </si>
  <si>
    <t>X1L51</t>
  </si>
  <si>
    <t>X4V51</t>
  </si>
  <si>
    <t>X5E51</t>
  </si>
  <si>
    <t>X3V51</t>
  </si>
  <si>
    <t>X2V52</t>
  </si>
  <si>
    <t>X1E51</t>
  </si>
  <si>
    <t>Power required x 1.56 gives power dissipated</t>
  </si>
  <si>
    <t>Total Power consummed = P req. + P Dissip</t>
  </si>
  <si>
    <t>Total P for 2 YE3 disc =</t>
  </si>
  <si>
    <t>Lusin</t>
  </si>
  <si>
    <t>RPC FEB P</t>
  </si>
  <si>
    <t>CSC FE P</t>
  </si>
  <si>
    <t>RPC LB P</t>
  </si>
  <si>
    <t xml:space="preserve">Sources </t>
  </si>
  <si>
    <t>Lusin 0ct 2016</t>
  </si>
  <si>
    <t>P. Levchenko</t>
  </si>
  <si>
    <t>Source</t>
  </si>
  <si>
    <t>Upgrade</t>
  </si>
  <si>
    <t>GRPC</t>
  </si>
  <si>
    <t>XX</t>
  </si>
  <si>
    <t>RPC</t>
  </si>
  <si>
    <t>in the racks</t>
  </si>
  <si>
    <t>to chambers etc</t>
  </si>
  <si>
    <t>25kW</t>
  </si>
  <si>
    <t>See sheet 1</t>
  </si>
  <si>
    <t>Total Rack power</t>
  </si>
  <si>
    <t>Dissipated Power in racks</t>
  </si>
  <si>
    <t>Simplified power of one YE3</t>
  </si>
  <si>
    <t>RE3/2 &amp; 3/3</t>
  </si>
  <si>
    <t>RE4/2 &amp; 4/3</t>
  </si>
  <si>
    <t>RE3 LBB</t>
  </si>
  <si>
    <t>RE4LBB</t>
  </si>
  <si>
    <t>Upscope</t>
  </si>
  <si>
    <t>Present configuration</t>
  </si>
  <si>
    <t>Chambers</t>
  </si>
  <si>
    <t>FEB Power in Racks</t>
  </si>
  <si>
    <t>RE3</t>
  </si>
  <si>
    <t>RE4</t>
  </si>
  <si>
    <t>Total CSC power YE+3</t>
  </si>
  <si>
    <t>B=3.8</t>
  </si>
  <si>
    <t>RE3/1 FEB</t>
  </si>
  <si>
    <t>RE4/1 FEB</t>
  </si>
  <si>
    <t>PETIROC</t>
  </si>
  <si>
    <t>RE3/1 TDC EmBed</t>
  </si>
  <si>
    <t>RE4/1 TDC Embed</t>
  </si>
  <si>
    <t>RE3/1 TDC FPGA</t>
  </si>
  <si>
    <t>RE4/1 TDC FPGA</t>
  </si>
  <si>
    <t>Total power</t>
  </si>
  <si>
    <t>Upscope TDC Emb</t>
  </si>
  <si>
    <t>Upscope TDC FPGA</t>
  </si>
  <si>
    <t>Power Present config</t>
  </si>
  <si>
    <t>Present config LBB</t>
  </si>
  <si>
    <t xml:space="preserve">LBB Power </t>
  </si>
  <si>
    <t>Dissipated in Easy Crate</t>
  </si>
  <si>
    <t>Efficiency</t>
  </si>
  <si>
    <t>Power 1</t>
  </si>
  <si>
    <t>Power 2</t>
  </si>
  <si>
    <t>Dissipated</t>
  </si>
  <si>
    <t>Anton</t>
  </si>
  <si>
    <t>At max load</t>
  </si>
  <si>
    <t>Using data</t>
  </si>
  <si>
    <t>RE3/1LBB</t>
  </si>
  <si>
    <t>RE4/1 LBB</t>
  </si>
  <si>
    <r>
      <t>Power</t>
    </r>
    <r>
      <rPr>
        <vertAlign val="subscript"/>
        <sz val="11"/>
        <color theme="1"/>
        <rFont val="Calibri"/>
        <family val="2"/>
        <scheme val="minor"/>
      </rPr>
      <t xml:space="preserve"> tot</t>
    </r>
    <r>
      <rPr>
        <sz val="11"/>
        <color theme="1"/>
        <rFont val="Calibri"/>
        <family val="2"/>
        <scheme val="minor"/>
      </rPr>
      <t xml:space="preserve"> = L</t>
    </r>
    <r>
      <rPr>
        <vertAlign val="subscript"/>
        <sz val="11"/>
        <color theme="1"/>
        <rFont val="Calibri"/>
        <family val="2"/>
        <scheme val="minor"/>
      </rPr>
      <t>rack</t>
    </r>
    <r>
      <rPr>
        <sz val="11"/>
        <color theme="1"/>
        <rFont val="Calibri"/>
        <family val="2"/>
        <scheme val="minor"/>
      </rPr>
      <t xml:space="preserve"> + L</t>
    </r>
    <r>
      <rPr>
        <vertAlign val="subscript"/>
        <sz val="11"/>
        <color theme="1"/>
        <rFont val="Calibri"/>
        <family val="2"/>
        <scheme val="minor"/>
      </rPr>
      <t xml:space="preserve"> chamber</t>
    </r>
  </si>
  <si>
    <r>
      <t>L</t>
    </r>
    <r>
      <rPr>
        <vertAlign val="subscript"/>
        <sz val="11"/>
        <color theme="1"/>
        <rFont val="Calibri"/>
        <family val="2"/>
        <scheme val="minor"/>
      </rPr>
      <t xml:space="preserve"> rack</t>
    </r>
    <r>
      <rPr>
        <sz val="11"/>
        <color theme="1"/>
        <rFont val="Calibri"/>
        <family val="2"/>
        <scheme val="minor"/>
      </rPr>
      <t xml:space="preserve"> = (L</t>
    </r>
    <r>
      <rPr>
        <vertAlign val="subscript"/>
        <sz val="11"/>
        <color theme="1"/>
        <rFont val="Calibri"/>
        <family val="2"/>
        <scheme val="minor"/>
      </rPr>
      <t>ch</t>
    </r>
    <r>
      <rPr>
        <sz val="11"/>
        <color theme="1"/>
        <rFont val="Calibri"/>
        <family val="2"/>
        <scheme val="minor"/>
      </rPr>
      <t>/0.66) - L</t>
    </r>
    <r>
      <rPr>
        <vertAlign val="subscript"/>
        <sz val="11"/>
        <color theme="1"/>
        <rFont val="Calibri"/>
        <family val="2"/>
        <scheme val="minor"/>
      </rPr>
      <t>ch</t>
    </r>
  </si>
  <si>
    <t>Imad</t>
  </si>
  <si>
    <t>LBB Power Rack</t>
  </si>
  <si>
    <t>Upscope LBB</t>
  </si>
  <si>
    <t>Present config Ch (432FEB)</t>
  </si>
  <si>
    <t>Upscope FEB (360FEB)</t>
  </si>
  <si>
    <t>estimate</t>
  </si>
  <si>
    <t>Tot Power Upscope FEB</t>
  </si>
  <si>
    <t>RE3&amp;4 Embed</t>
  </si>
  <si>
    <t>Estimate</t>
  </si>
  <si>
    <t>Rack Power</t>
  </si>
  <si>
    <t>RE4 &amp;3 FPGA Power</t>
  </si>
  <si>
    <t>PS efficiency definition = output/input</t>
  </si>
  <si>
    <r>
      <t>P</t>
    </r>
    <r>
      <rPr>
        <vertAlign val="subscript"/>
        <sz val="11"/>
        <color theme="1"/>
        <rFont val="Calibri"/>
        <family val="2"/>
        <scheme val="minor"/>
      </rPr>
      <t>eff</t>
    </r>
    <r>
      <rPr>
        <sz val="11"/>
        <color theme="1"/>
        <rFont val="Calibri"/>
        <family val="2"/>
        <scheme val="minor"/>
      </rPr>
      <t xml:space="preserve"> = L</t>
    </r>
    <r>
      <rPr>
        <vertAlign val="subscript"/>
        <sz val="11"/>
        <color theme="1"/>
        <rFont val="Calibri"/>
        <family val="2"/>
        <scheme val="minor"/>
      </rPr>
      <t>ch</t>
    </r>
    <r>
      <rPr>
        <sz val="11"/>
        <color theme="1"/>
        <rFont val="Calibri"/>
        <family val="2"/>
        <scheme val="minor"/>
      </rPr>
      <t>/power</t>
    </r>
    <r>
      <rPr>
        <vertAlign val="subscript"/>
        <sz val="11"/>
        <color theme="1"/>
        <rFont val="Calibri"/>
        <family val="2"/>
        <scheme val="minor"/>
      </rPr>
      <t>tot</t>
    </r>
  </si>
  <si>
    <t>For 3009</t>
  </si>
  <si>
    <t>P1 + P2 = 945W @ max load</t>
  </si>
  <si>
    <t>Dissipated power = 320W</t>
  </si>
  <si>
    <r>
      <t>Power</t>
    </r>
    <r>
      <rPr>
        <vertAlign val="subscript"/>
        <sz val="11"/>
        <color theme="1"/>
        <rFont val="Calibri"/>
        <family val="2"/>
        <scheme val="minor"/>
      </rPr>
      <t>tot</t>
    </r>
    <r>
      <rPr>
        <sz val="11"/>
        <color theme="1"/>
        <rFont val="Calibri"/>
        <family val="2"/>
        <scheme val="minor"/>
      </rPr>
      <t xml:space="preserve"> - (Eff x P</t>
    </r>
    <r>
      <rPr>
        <vertAlign val="subscript"/>
        <sz val="11"/>
        <color theme="1"/>
        <rFont val="Calibri"/>
        <family val="2"/>
        <scheme val="minor"/>
      </rPr>
      <t>tot</t>
    </r>
    <r>
      <rPr>
        <sz val="11"/>
        <color theme="1"/>
        <rFont val="Calibri"/>
        <family val="2"/>
        <scheme val="minor"/>
      </rPr>
      <t>) = P</t>
    </r>
    <r>
      <rPr>
        <vertAlign val="subscript"/>
        <sz val="11"/>
        <color theme="1"/>
        <rFont val="Calibri"/>
        <family val="2"/>
        <scheme val="minor"/>
      </rPr>
      <t>DisipRack</t>
    </r>
  </si>
  <si>
    <r>
      <t>Power</t>
    </r>
    <r>
      <rPr>
        <vertAlign val="subscript"/>
        <sz val="11"/>
        <color theme="1"/>
        <rFont val="Calibri"/>
        <family val="2"/>
        <scheme val="minor"/>
      </rPr>
      <t>tot</t>
    </r>
    <r>
      <rPr>
        <sz val="11"/>
        <color theme="1"/>
        <rFont val="Calibri"/>
        <family val="2"/>
        <scheme val="minor"/>
      </rPr>
      <t xml:space="preserve"> (1-Eff) = P</t>
    </r>
    <r>
      <rPr>
        <vertAlign val="subscript"/>
        <sz val="11"/>
        <color theme="1"/>
        <rFont val="Calibri"/>
        <family val="2"/>
        <scheme val="minor"/>
      </rPr>
      <t>DisipRack</t>
    </r>
  </si>
  <si>
    <t>Eff = 1-(320/945)</t>
  </si>
  <si>
    <t>Eff = 0.6614</t>
  </si>
  <si>
    <t>Eff = 66%</t>
  </si>
  <si>
    <t>Mao</t>
  </si>
  <si>
    <t>Simplified Schematic of RE and LBB Power supply and distribution</t>
  </si>
  <si>
    <t>MAO Efficiency is claimed to be 90% Eff and measured to max 88%</t>
  </si>
  <si>
    <t>see;</t>
  </si>
  <si>
    <t>lhcb-muon.web.cern.ch/lhcb-muon/electronics/LVPS%20Meeting%20100206-3.pps</t>
  </si>
  <si>
    <t>LHC LVPS Procurement - Status</t>
  </si>
  <si>
    <t xml:space="preserve">Overall power transmission efficiency in the UXC is approx 56% </t>
  </si>
  <si>
    <t>here between the MAO in and out.</t>
  </si>
  <si>
    <t>Assumed efficiency for A3009 &amp; A3016 of 66% as claimed by  CAEN</t>
  </si>
  <si>
    <t>by Chris Parkman 2006</t>
  </si>
  <si>
    <t xml:space="preserve">There is a small (120W, &lt;4%) discrepancy </t>
  </si>
  <si>
    <t>Also"A3009 show overall efficiencies of less than 60% at all loads"</t>
  </si>
  <si>
    <t>Use scaling factor of (2x72x3) = 432 FEBs/(2x 18x10 = 360) = 0.833</t>
  </si>
  <si>
    <t>Adding original config = 1.833</t>
  </si>
  <si>
    <t>Simplified Schematic of RE and LBB Power supply and distribution after Upscope</t>
  </si>
  <si>
    <t xml:space="preserve">There is a small (120W, &lt;2%) discrepancy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</si>
</sst>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rgb="FF333399"/>
      <name val="Tahoma"/>
      <family val="2"/>
    </font>
    <font>
      <sz val="11"/>
      <color rgb="FF54545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2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0" xfId="0" applyNumberFormat="1" applyAlignment="1"/>
    <xf numFmtId="0" fontId="0" fillId="0" borderId="1" xfId="0" applyFill="1" applyBorder="1" applyAlignment="1">
      <alignment horizontal="center"/>
    </xf>
    <xf numFmtId="2" fontId="0" fillId="0" borderId="1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0" fontId="0" fillId="0" borderId="2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7" xfId="0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1" fontId="0" fillId="0" borderId="1" xfId="0" applyNumberFormat="1" applyBorder="1"/>
    <xf numFmtId="0" fontId="0" fillId="4" borderId="1" xfId="0" applyFill="1" applyBorder="1"/>
    <xf numFmtId="0" fontId="0" fillId="4" borderId="0" xfId="0" applyFill="1"/>
    <xf numFmtId="0" fontId="0" fillId="4" borderId="0" xfId="0" applyFill="1" applyBorder="1"/>
    <xf numFmtId="1" fontId="0" fillId="4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1" fontId="0" fillId="0" borderId="0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5" borderId="0" xfId="0" applyFill="1" applyBorder="1"/>
    <xf numFmtId="1" fontId="0" fillId="5" borderId="1" xfId="0" applyNumberFormat="1" applyFill="1" applyBorder="1"/>
    <xf numFmtId="0" fontId="0" fillId="6" borderId="1" xfId="0" applyFill="1" applyBorder="1"/>
    <xf numFmtId="0" fontId="0" fillId="6" borderId="0" xfId="0" applyFill="1"/>
    <xf numFmtId="0" fontId="0" fillId="6" borderId="0" xfId="0" applyFill="1" applyBorder="1"/>
    <xf numFmtId="1" fontId="0" fillId="6" borderId="1" xfId="0" applyNumberFormat="1" applyFill="1" applyBorder="1"/>
    <xf numFmtId="0" fontId="0" fillId="0" borderId="1" xfId="0" applyFill="1" applyBorder="1" applyAlignment="1">
      <alignment wrapText="1"/>
    </xf>
    <xf numFmtId="0" fontId="0" fillId="7" borderId="1" xfId="0" applyFill="1" applyBorder="1"/>
    <xf numFmtId="0" fontId="0" fillId="7" borderId="0" xfId="0" applyFill="1"/>
    <xf numFmtId="0" fontId="0" fillId="7" borderId="0" xfId="0" applyFill="1" applyBorder="1"/>
    <xf numFmtId="0" fontId="0" fillId="3" borderId="1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Border="1"/>
    <xf numFmtId="1" fontId="0" fillId="7" borderId="1" xfId="0" applyNumberFormat="1" applyFill="1" applyBorder="1"/>
    <xf numFmtId="1" fontId="0" fillId="3" borderId="1" xfId="0" applyNumberFormat="1" applyFill="1" applyBorder="1"/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31</xdr:row>
      <xdr:rowOff>9525</xdr:rowOff>
    </xdr:from>
    <xdr:to>
      <xdr:col>23</xdr:col>
      <xdr:colOff>247650</xdr:colOff>
      <xdr:row>43</xdr:row>
      <xdr:rowOff>114300</xdr:rowOff>
    </xdr:to>
    <xdr:grpSp>
      <xdr:nvGrpSpPr>
        <xdr:cNvPr id="17" name="Group 16"/>
        <xdr:cNvGrpSpPr/>
      </xdr:nvGrpSpPr>
      <xdr:grpSpPr>
        <a:xfrm>
          <a:off x="7696200" y="6105525"/>
          <a:ext cx="8867775" cy="2390775"/>
          <a:chOff x="7315200" y="5695950"/>
          <a:chExt cx="5819775" cy="2390775"/>
        </a:xfrm>
      </xdr:grpSpPr>
      <xdr:sp macro="" textlink="">
        <xdr:nvSpPr>
          <xdr:cNvPr id="2" name="Rectangle 1"/>
          <xdr:cNvSpPr/>
        </xdr:nvSpPr>
        <xdr:spPr>
          <a:xfrm>
            <a:off x="9410700" y="7153275"/>
            <a:ext cx="971550" cy="41910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" name="Trapezoid 2"/>
          <xdr:cNvSpPr/>
        </xdr:nvSpPr>
        <xdr:spPr>
          <a:xfrm rot="10800000">
            <a:off x="11801475" y="6867525"/>
            <a:ext cx="1333500" cy="1200150"/>
          </a:xfrm>
          <a:prstGeom prst="trapezoid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Down Arrow 3"/>
          <xdr:cNvSpPr/>
        </xdr:nvSpPr>
        <xdr:spPr>
          <a:xfrm rot="16200000">
            <a:off x="8667751" y="6910385"/>
            <a:ext cx="233363" cy="928691"/>
          </a:xfrm>
          <a:prstGeom prst="downArrow">
            <a:avLst/>
          </a:prstGeom>
          <a:noFill/>
          <a:ln>
            <a:solidFill>
              <a:schemeClr val="tx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" name="Down Arrow 5"/>
          <xdr:cNvSpPr/>
        </xdr:nvSpPr>
        <xdr:spPr>
          <a:xfrm rot="16200000">
            <a:off x="11101389" y="6891336"/>
            <a:ext cx="233363" cy="928691"/>
          </a:xfrm>
          <a:prstGeom prst="downArrow">
            <a:avLst/>
          </a:prstGeom>
          <a:noFill/>
          <a:ln>
            <a:solidFill>
              <a:schemeClr val="tx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" name="Down Arrow 6"/>
          <xdr:cNvSpPr/>
        </xdr:nvSpPr>
        <xdr:spPr>
          <a:xfrm rot="13662710">
            <a:off x="10018439" y="6430930"/>
            <a:ext cx="233363" cy="704769"/>
          </a:xfrm>
          <a:prstGeom prst="downArrow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8" name="Down Arrow 7"/>
          <xdr:cNvSpPr/>
        </xdr:nvSpPr>
        <xdr:spPr>
          <a:xfrm rot="13821147">
            <a:off x="12537280" y="6150768"/>
            <a:ext cx="233363" cy="676275"/>
          </a:xfrm>
          <a:prstGeom prst="downArrow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9" name="TextBox 8"/>
          <xdr:cNvSpPr txBox="1"/>
        </xdr:nvSpPr>
        <xdr:spPr>
          <a:xfrm>
            <a:off x="12077700" y="7210425"/>
            <a:ext cx="857250" cy="2095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/>
              <a:t>Chamber</a:t>
            </a:r>
          </a:p>
        </xdr:txBody>
      </xdr:sp>
      <xdr:sp macro="" textlink="">
        <xdr:nvSpPr>
          <xdr:cNvPr id="10" name="TextBox 9"/>
          <xdr:cNvSpPr txBox="1"/>
        </xdr:nvSpPr>
        <xdr:spPr>
          <a:xfrm>
            <a:off x="11734800" y="5695950"/>
            <a:ext cx="8382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/>
              <a:t>Heat loss from Chamber</a:t>
            </a:r>
          </a:p>
        </xdr:txBody>
      </xdr:sp>
      <xdr:sp macro="" textlink="">
        <xdr:nvSpPr>
          <xdr:cNvPr id="11" name="TextBox 10"/>
          <xdr:cNvSpPr txBox="1"/>
        </xdr:nvSpPr>
        <xdr:spPr>
          <a:xfrm>
            <a:off x="9344024" y="6038849"/>
            <a:ext cx="923926" cy="4857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/>
              <a:t>Heat Loss from</a:t>
            </a:r>
            <a:r>
              <a:rPr lang="en-GB" sz="1100" baseline="0"/>
              <a:t> Rack</a:t>
            </a:r>
            <a:endParaRPr lang="en-GB" sz="1100"/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10696575" y="7629525"/>
            <a:ext cx="876300" cy="4572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/>
              <a:t>Power to Chamber</a:t>
            </a:r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7315200" y="7143750"/>
            <a:ext cx="923926" cy="4857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/>
              <a:t>Total</a:t>
            </a:r>
            <a:r>
              <a:rPr lang="en-GB" sz="1100" baseline="0"/>
              <a:t> Input Power</a:t>
            </a:r>
            <a:endParaRPr lang="en-GB" sz="1100"/>
          </a:p>
        </xdr:txBody>
      </xdr:sp>
    </xdr:grpSp>
    <xdr:clientData/>
  </xdr:twoCellAnchor>
  <xdr:twoCellAnchor>
    <xdr:from>
      <xdr:col>13</xdr:col>
      <xdr:colOff>361951</xdr:colOff>
      <xdr:row>39</xdr:row>
      <xdr:rowOff>47626</xdr:rowOff>
    </xdr:from>
    <xdr:to>
      <xdr:col>14</xdr:col>
      <xdr:colOff>228601</xdr:colOff>
      <xdr:row>40</xdr:row>
      <xdr:rowOff>85726</xdr:rowOff>
    </xdr:to>
    <xdr:sp macro="" textlink="">
      <xdr:nvSpPr>
        <xdr:cNvPr id="15" name="TextBox 14"/>
        <xdr:cNvSpPr txBox="1"/>
      </xdr:nvSpPr>
      <xdr:spPr>
        <a:xfrm>
          <a:off x="10172701" y="7286626"/>
          <a:ext cx="4762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Rack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18</xdr:row>
      <xdr:rowOff>47625</xdr:rowOff>
    </xdr:from>
    <xdr:to>
      <xdr:col>8</xdr:col>
      <xdr:colOff>95250</xdr:colOff>
      <xdr:row>21</xdr:row>
      <xdr:rowOff>28575</xdr:rowOff>
    </xdr:to>
    <xdr:sp macro="" textlink="">
      <xdr:nvSpPr>
        <xdr:cNvPr id="2" name="Rectangle 1"/>
        <xdr:cNvSpPr/>
      </xdr:nvSpPr>
      <xdr:spPr>
        <a:xfrm>
          <a:off x="3648075" y="3476625"/>
          <a:ext cx="1323975" cy="552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290514</xdr:colOff>
      <xdr:row>16</xdr:row>
      <xdr:rowOff>119062</xdr:rowOff>
    </xdr:from>
    <xdr:to>
      <xdr:col>12</xdr:col>
      <xdr:colOff>314328</xdr:colOff>
      <xdr:row>25</xdr:row>
      <xdr:rowOff>114299</xdr:rowOff>
    </xdr:to>
    <xdr:sp macro="" textlink="">
      <xdr:nvSpPr>
        <xdr:cNvPr id="4" name="Rectangle 3"/>
        <xdr:cNvSpPr/>
      </xdr:nvSpPr>
      <xdr:spPr>
        <a:xfrm rot="16200000">
          <a:off x="6457952" y="3705224"/>
          <a:ext cx="1709737" cy="63341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504825</xdr:colOff>
      <xdr:row>16</xdr:row>
      <xdr:rowOff>28575</xdr:rowOff>
    </xdr:from>
    <xdr:to>
      <xdr:col>18</xdr:col>
      <xdr:colOff>152400</xdr:colOff>
      <xdr:row>25</xdr:row>
      <xdr:rowOff>38100</xdr:rowOff>
    </xdr:to>
    <xdr:sp macro="" textlink="">
      <xdr:nvSpPr>
        <xdr:cNvPr id="5" name="Trapezoid 4"/>
        <xdr:cNvSpPr/>
      </xdr:nvSpPr>
      <xdr:spPr>
        <a:xfrm rot="10800000">
          <a:off x="9648825" y="3076575"/>
          <a:ext cx="1476375" cy="1724025"/>
        </a:xfrm>
        <a:prstGeom prst="trapezoid">
          <a:avLst>
            <a:gd name="adj" fmla="val 141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333375</xdr:colOff>
      <xdr:row>19</xdr:row>
      <xdr:rowOff>9525</xdr:rowOff>
    </xdr:from>
    <xdr:to>
      <xdr:col>7</xdr:col>
      <xdr:colOff>276225</xdr:colOff>
      <xdr:row>20</xdr:row>
      <xdr:rowOff>85725</xdr:rowOff>
    </xdr:to>
    <xdr:sp macro="" textlink="">
      <xdr:nvSpPr>
        <xdr:cNvPr id="6" name="TextBox 5"/>
        <xdr:cNvSpPr txBox="1"/>
      </xdr:nvSpPr>
      <xdr:spPr>
        <a:xfrm>
          <a:off x="3990975" y="3629025"/>
          <a:ext cx="552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MAO</a:t>
          </a:r>
        </a:p>
      </xdr:txBody>
    </xdr:sp>
    <xdr:clientData/>
  </xdr:twoCellAnchor>
  <xdr:twoCellAnchor>
    <xdr:from>
      <xdr:col>12</xdr:col>
      <xdr:colOff>238124</xdr:colOff>
      <xdr:row>8</xdr:row>
      <xdr:rowOff>133350</xdr:rowOff>
    </xdr:from>
    <xdr:to>
      <xdr:col>14</xdr:col>
      <xdr:colOff>304800</xdr:colOff>
      <xdr:row>11</xdr:row>
      <xdr:rowOff>85725</xdr:rowOff>
    </xdr:to>
    <xdr:sp macro="" textlink="">
      <xdr:nvSpPr>
        <xdr:cNvPr id="7" name="TextBox 6"/>
        <xdr:cNvSpPr txBox="1"/>
      </xdr:nvSpPr>
      <xdr:spPr>
        <a:xfrm>
          <a:off x="7553324" y="1762125"/>
          <a:ext cx="1285876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2x</a:t>
          </a:r>
          <a:r>
            <a:rPr lang="en-GB" sz="1100" baseline="0"/>
            <a:t> 292 + 2x 224W = 1264W</a:t>
          </a:r>
          <a:endParaRPr lang="en-GB" sz="1100"/>
        </a:p>
      </xdr:txBody>
    </xdr:sp>
    <xdr:clientData/>
  </xdr:twoCellAnchor>
  <xdr:twoCellAnchor>
    <xdr:from>
      <xdr:col>13</xdr:col>
      <xdr:colOff>304800</xdr:colOff>
      <xdr:row>15</xdr:row>
      <xdr:rowOff>152399</xdr:rowOff>
    </xdr:from>
    <xdr:to>
      <xdr:col>14</xdr:col>
      <xdr:colOff>457200</xdr:colOff>
      <xdr:row>19</xdr:row>
      <xdr:rowOff>19050</xdr:rowOff>
    </xdr:to>
    <xdr:sp macro="" textlink="">
      <xdr:nvSpPr>
        <xdr:cNvPr id="8" name="TextBox 7"/>
        <xdr:cNvSpPr txBox="1"/>
      </xdr:nvSpPr>
      <xdr:spPr>
        <a:xfrm>
          <a:off x="8229600" y="3114674"/>
          <a:ext cx="762000" cy="628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2x570</a:t>
          </a:r>
          <a:r>
            <a:rPr lang="en-GB" sz="1100" baseline="0"/>
            <a:t> + 2x 340W</a:t>
          </a:r>
        </a:p>
        <a:p>
          <a:r>
            <a:rPr lang="en-GB" sz="1100" baseline="0"/>
            <a:t>= 1820W</a:t>
          </a:r>
          <a:endParaRPr lang="en-GB" sz="1100"/>
        </a:p>
      </xdr:txBody>
    </xdr:sp>
    <xdr:clientData/>
  </xdr:twoCellAnchor>
  <xdr:twoCellAnchor>
    <xdr:from>
      <xdr:col>11</xdr:col>
      <xdr:colOff>314325</xdr:colOff>
      <xdr:row>18</xdr:row>
      <xdr:rowOff>76200</xdr:rowOff>
    </xdr:from>
    <xdr:to>
      <xdr:col>12</xdr:col>
      <xdr:colOff>285750</xdr:colOff>
      <xdr:row>22</xdr:row>
      <xdr:rowOff>9525</xdr:rowOff>
    </xdr:to>
    <xdr:sp macro="" textlink="">
      <xdr:nvSpPr>
        <xdr:cNvPr id="9" name="TextBox 8"/>
        <xdr:cNvSpPr txBox="1"/>
      </xdr:nvSpPr>
      <xdr:spPr>
        <a:xfrm>
          <a:off x="7019925" y="3505200"/>
          <a:ext cx="581025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3009</a:t>
          </a:r>
          <a:r>
            <a:rPr lang="en-GB" sz="1100" baseline="0"/>
            <a:t> &amp; 3016</a:t>
          </a:r>
          <a:endParaRPr lang="en-GB" sz="1100"/>
        </a:p>
      </xdr:txBody>
    </xdr:sp>
    <xdr:clientData/>
  </xdr:twoCellAnchor>
  <xdr:twoCellAnchor>
    <xdr:from>
      <xdr:col>16</xdr:col>
      <xdr:colOff>123825</xdr:colOff>
      <xdr:row>19</xdr:row>
      <xdr:rowOff>95250</xdr:rowOff>
    </xdr:from>
    <xdr:to>
      <xdr:col>17</xdr:col>
      <xdr:colOff>542925</xdr:colOff>
      <xdr:row>21</xdr:row>
      <xdr:rowOff>152400</xdr:rowOff>
    </xdr:to>
    <xdr:sp macro="" textlink="">
      <xdr:nvSpPr>
        <xdr:cNvPr id="10" name="TextBox 9"/>
        <xdr:cNvSpPr txBox="1"/>
      </xdr:nvSpPr>
      <xdr:spPr>
        <a:xfrm>
          <a:off x="9877425" y="3714750"/>
          <a:ext cx="10287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Load,</a:t>
          </a:r>
          <a:r>
            <a:rPr lang="en-GB" sz="1100" baseline="0"/>
            <a:t> chamber and LBC</a:t>
          </a:r>
          <a:endParaRPr lang="en-GB" sz="1100"/>
        </a:p>
      </xdr:txBody>
    </xdr:sp>
    <xdr:clientData/>
  </xdr:twoCellAnchor>
  <xdr:twoCellAnchor>
    <xdr:from>
      <xdr:col>8</xdr:col>
      <xdr:colOff>447676</xdr:colOff>
      <xdr:row>19</xdr:row>
      <xdr:rowOff>85724</xdr:rowOff>
    </xdr:from>
    <xdr:to>
      <xdr:col>11</xdr:col>
      <xdr:colOff>9526</xdr:colOff>
      <xdr:row>20</xdr:row>
      <xdr:rowOff>114299</xdr:rowOff>
    </xdr:to>
    <xdr:sp macro="" textlink="">
      <xdr:nvSpPr>
        <xdr:cNvPr id="11" name="Right Arrow 10"/>
        <xdr:cNvSpPr/>
      </xdr:nvSpPr>
      <xdr:spPr>
        <a:xfrm>
          <a:off x="5324476" y="3705224"/>
          <a:ext cx="1390650" cy="219075"/>
        </a:xfrm>
        <a:prstGeom prst="righ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19050</xdr:colOff>
      <xdr:row>19</xdr:row>
      <xdr:rowOff>85725</xdr:rowOff>
    </xdr:from>
    <xdr:to>
      <xdr:col>15</xdr:col>
      <xdr:colOff>190500</xdr:colOff>
      <xdr:row>20</xdr:row>
      <xdr:rowOff>114300</xdr:rowOff>
    </xdr:to>
    <xdr:sp macro="" textlink="">
      <xdr:nvSpPr>
        <xdr:cNvPr id="12" name="Right Arrow 11"/>
        <xdr:cNvSpPr/>
      </xdr:nvSpPr>
      <xdr:spPr>
        <a:xfrm>
          <a:off x="7943850" y="3705225"/>
          <a:ext cx="1390650" cy="219075"/>
        </a:xfrm>
        <a:prstGeom prst="righ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447675</xdr:colOff>
      <xdr:row>16</xdr:row>
      <xdr:rowOff>95250</xdr:rowOff>
    </xdr:from>
    <xdr:to>
      <xdr:col>4</xdr:col>
      <xdr:colOff>581025</xdr:colOff>
      <xdr:row>18</xdr:row>
      <xdr:rowOff>180975</xdr:rowOff>
    </xdr:to>
    <xdr:sp macro="" textlink="">
      <xdr:nvSpPr>
        <xdr:cNvPr id="13" name="TextBox 12"/>
        <xdr:cNvSpPr txBox="1"/>
      </xdr:nvSpPr>
      <xdr:spPr>
        <a:xfrm>
          <a:off x="2276475" y="3248025"/>
          <a:ext cx="74295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2x</a:t>
          </a:r>
          <a:r>
            <a:rPr lang="en-GB" sz="1100" baseline="0"/>
            <a:t> 1632 = 3264W</a:t>
          </a:r>
          <a:endParaRPr lang="en-GB" sz="1100"/>
        </a:p>
      </xdr:txBody>
    </xdr:sp>
    <xdr:clientData/>
  </xdr:twoCellAnchor>
  <xdr:twoCellAnchor>
    <xdr:from>
      <xdr:col>8</xdr:col>
      <xdr:colOff>590550</xdr:colOff>
      <xdr:row>15</xdr:row>
      <xdr:rowOff>180975</xdr:rowOff>
    </xdr:from>
    <xdr:to>
      <xdr:col>10</xdr:col>
      <xdr:colOff>390525</xdr:colOff>
      <xdr:row>18</xdr:row>
      <xdr:rowOff>104775</xdr:rowOff>
    </xdr:to>
    <xdr:sp macro="" textlink="">
      <xdr:nvSpPr>
        <xdr:cNvPr id="14" name="TextBox 13"/>
        <xdr:cNvSpPr txBox="1"/>
      </xdr:nvSpPr>
      <xdr:spPr>
        <a:xfrm>
          <a:off x="5467350" y="3143250"/>
          <a:ext cx="101917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1264</a:t>
          </a:r>
          <a:r>
            <a:rPr lang="en-GB" sz="1100" baseline="0"/>
            <a:t> + 1820 = 3084W</a:t>
          </a:r>
          <a:endParaRPr lang="en-GB" sz="1100"/>
        </a:p>
      </xdr:txBody>
    </xdr:sp>
    <xdr:clientData/>
  </xdr:twoCellAnchor>
  <xdr:twoCellAnchor>
    <xdr:from>
      <xdr:col>3</xdr:col>
      <xdr:colOff>190500</xdr:colOff>
      <xdr:row>19</xdr:row>
      <xdr:rowOff>38100</xdr:rowOff>
    </xdr:from>
    <xdr:to>
      <xdr:col>5</xdr:col>
      <xdr:colOff>361950</xdr:colOff>
      <xdr:row>20</xdr:row>
      <xdr:rowOff>66675</xdr:rowOff>
    </xdr:to>
    <xdr:sp macro="" textlink="">
      <xdr:nvSpPr>
        <xdr:cNvPr id="16" name="Right Arrow 15"/>
        <xdr:cNvSpPr/>
      </xdr:nvSpPr>
      <xdr:spPr>
        <a:xfrm>
          <a:off x="2019300" y="3762375"/>
          <a:ext cx="1390650" cy="219075"/>
        </a:xfrm>
        <a:prstGeom prst="righ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188303</xdr:colOff>
      <xdr:row>11</xdr:row>
      <xdr:rowOff>98631</xdr:rowOff>
    </xdr:from>
    <xdr:to>
      <xdr:col>12</xdr:col>
      <xdr:colOff>389969</xdr:colOff>
      <xdr:row>16</xdr:row>
      <xdr:rowOff>115906</xdr:rowOff>
    </xdr:to>
    <xdr:sp macro="" textlink="">
      <xdr:nvSpPr>
        <xdr:cNvPr id="17" name="Right Arrow 16"/>
        <xdr:cNvSpPr/>
      </xdr:nvSpPr>
      <xdr:spPr>
        <a:xfrm rot="18132313">
          <a:off x="7119448" y="2682961"/>
          <a:ext cx="969775" cy="201666"/>
        </a:xfrm>
        <a:prstGeom prst="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123825</xdr:colOff>
      <xdr:row>12</xdr:row>
      <xdr:rowOff>180975</xdr:rowOff>
    </xdr:from>
    <xdr:to>
      <xdr:col>7</xdr:col>
      <xdr:colOff>325491</xdr:colOff>
      <xdr:row>18</xdr:row>
      <xdr:rowOff>7750</xdr:rowOff>
    </xdr:to>
    <xdr:sp macro="" textlink="">
      <xdr:nvSpPr>
        <xdr:cNvPr id="18" name="Right Arrow 17"/>
        <xdr:cNvSpPr/>
      </xdr:nvSpPr>
      <xdr:spPr>
        <a:xfrm rot="18132313">
          <a:off x="4006970" y="2955805"/>
          <a:ext cx="969775" cy="201666"/>
        </a:xfrm>
        <a:prstGeom prst="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104775</xdr:colOff>
      <xdr:row>11</xdr:row>
      <xdr:rowOff>47625</xdr:rowOff>
    </xdr:from>
    <xdr:to>
      <xdr:col>8</xdr:col>
      <xdr:colOff>180975</xdr:colOff>
      <xdr:row>12</xdr:row>
      <xdr:rowOff>114300</xdr:rowOff>
    </xdr:to>
    <xdr:sp macro="" textlink="">
      <xdr:nvSpPr>
        <xdr:cNvPr id="19" name="TextBox 18"/>
        <xdr:cNvSpPr txBox="1"/>
      </xdr:nvSpPr>
      <xdr:spPr>
        <a:xfrm>
          <a:off x="4371975" y="2247900"/>
          <a:ext cx="6858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~300W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19</xdr:row>
      <xdr:rowOff>47625</xdr:rowOff>
    </xdr:from>
    <xdr:to>
      <xdr:col>8</xdr:col>
      <xdr:colOff>95250</xdr:colOff>
      <xdr:row>22</xdr:row>
      <xdr:rowOff>28575</xdr:rowOff>
    </xdr:to>
    <xdr:sp macro="" textlink="">
      <xdr:nvSpPr>
        <xdr:cNvPr id="18" name="Rectangle 17"/>
        <xdr:cNvSpPr/>
      </xdr:nvSpPr>
      <xdr:spPr>
        <a:xfrm>
          <a:off x="3648075" y="3581400"/>
          <a:ext cx="1323975" cy="5524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290514</xdr:colOff>
      <xdr:row>17</xdr:row>
      <xdr:rowOff>119062</xdr:rowOff>
    </xdr:from>
    <xdr:to>
      <xdr:col>12</xdr:col>
      <xdr:colOff>314328</xdr:colOff>
      <xdr:row>26</xdr:row>
      <xdr:rowOff>114299</xdr:rowOff>
    </xdr:to>
    <xdr:sp macro="" textlink="">
      <xdr:nvSpPr>
        <xdr:cNvPr id="19" name="Rectangle 18"/>
        <xdr:cNvSpPr/>
      </xdr:nvSpPr>
      <xdr:spPr>
        <a:xfrm rot="16200000">
          <a:off x="6457952" y="3809999"/>
          <a:ext cx="1709737" cy="63341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504825</xdr:colOff>
      <xdr:row>17</xdr:row>
      <xdr:rowOff>28575</xdr:rowOff>
    </xdr:from>
    <xdr:to>
      <xdr:col>18</xdr:col>
      <xdr:colOff>152400</xdr:colOff>
      <xdr:row>26</xdr:row>
      <xdr:rowOff>38100</xdr:rowOff>
    </xdr:to>
    <xdr:sp macro="" textlink="">
      <xdr:nvSpPr>
        <xdr:cNvPr id="20" name="Trapezoid 19"/>
        <xdr:cNvSpPr/>
      </xdr:nvSpPr>
      <xdr:spPr>
        <a:xfrm rot="10800000">
          <a:off x="9648825" y="3181350"/>
          <a:ext cx="1476375" cy="1724025"/>
        </a:xfrm>
        <a:prstGeom prst="trapezoid">
          <a:avLst>
            <a:gd name="adj" fmla="val 141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333375</xdr:colOff>
      <xdr:row>20</xdr:row>
      <xdr:rowOff>9525</xdr:rowOff>
    </xdr:from>
    <xdr:to>
      <xdr:col>7</xdr:col>
      <xdr:colOff>276225</xdr:colOff>
      <xdr:row>21</xdr:row>
      <xdr:rowOff>85725</xdr:rowOff>
    </xdr:to>
    <xdr:sp macro="" textlink="">
      <xdr:nvSpPr>
        <xdr:cNvPr id="21" name="TextBox 20"/>
        <xdr:cNvSpPr txBox="1"/>
      </xdr:nvSpPr>
      <xdr:spPr>
        <a:xfrm>
          <a:off x="3990975" y="3733800"/>
          <a:ext cx="5524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MAO</a:t>
          </a:r>
        </a:p>
      </xdr:txBody>
    </xdr:sp>
    <xdr:clientData/>
  </xdr:twoCellAnchor>
  <xdr:twoCellAnchor>
    <xdr:from>
      <xdr:col>12</xdr:col>
      <xdr:colOff>238124</xdr:colOff>
      <xdr:row>9</xdr:row>
      <xdr:rowOff>133350</xdr:rowOff>
    </xdr:from>
    <xdr:to>
      <xdr:col>14</xdr:col>
      <xdr:colOff>304800</xdr:colOff>
      <xdr:row>12</xdr:row>
      <xdr:rowOff>85725</xdr:rowOff>
    </xdr:to>
    <xdr:sp macro="" textlink="">
      <xdr:nvSpPr>
        <xdr:cNvPr id="22" name="TextBox 21"/>
        <xdr:cNvSpPr txBox="1"/>
      </xdr:nvSpPr>
      <xdr:spPr>
        <a:xfrm>
          <a:off x="7553324" y="1762125"/>
          <a:ext cx="1285876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/>
            <a:t> 1264W x 1.833 =  2316W</a:t>
          </a:r>
          <a:endParaRPr lang="en-GB" sz="1100"/>
        </a:p>
      </xdr:txBody>
    </xdr:sp>
    <xdr:clientData/>
  </xdr:twoCellAnchor>
  <xdr:twoCellAnchor>
    <xdr:from>
      <xdr:col>13</xdr:col>
      <xdr:colOff>304800</xdr:colOff>
      <xdr:row>16</xdr:row>
      <xdr:rowOff>152399</xdr:rowOff>
    </xdr:from>
    <xdr:to>
      <xdr:col>14</xdr:col>
      <xdr:colOff>457200</xdr:colOff>
      <xdr:row>20</xdr:row>
      <xdr:rowOff>19050</xdr:rowOff>
    </xdr:to>
    <xdr:sp macro="" textlink="">
      <xdr:nvSpPr>
        <xdr:cNvPr id="23" name="TextBox 22"/>
        <xdr:cNvSpPr txBox="1"/>
      </xdr:nvSpPr>
      <xdr:spPr>
        <a:xfrm>
          <a:off x="8229600" y="3114674"/>
          <a:ext cx="762000" cy="628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/>
            <a:t>1820 x 1.833 = 3336W</a:t>
          </a:r>
        </a:p>
      </xdr:txBody>
    </xdr:sp>
    <xdr:clientData/>
  </xdr:twoCellAnchor>
  <xdr:twoCellAnchor>
    <xdr:from>
      <xdr:col>11</xdr:col>
      <xdr:colOff>314325</xdr:colOff>
      <xdr:row>19</xdr:row>
      <xdr:rowOff>76200</xdr:rowOff>
    </xdr:from>
    <xdr:to>
      <xdr:col>12</xdr:col>
      <xdr:colOff>285750</xdr:colOff>
      <xdr:row>23</xdr:row>
      <xdr:rowOff>9525</xdr:rowOff>
    </xdr:to>
    <xdr:sp macro="" textlink="">
      <xdr:nvSpPr>
        <xdr:cNvPr id="24" name="TextBox 23"/>
        <xdr:cNvSpPr txBox="1"/>
      </xdr:nvSpPr>
      <xdr:spPr>
        <a:xfrm>
          <a:off x="7019925" y="3609975"/>
          <a:ext cx="581025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3009</a:t>
          </a:r>
          <a:r>
            <a:rPr lang="en-GB" sz="1100" baseline="0"/>
            <a:t> &amp; 3016</a:t>
          </a:r>
          <a:endParaRPr lang="en-GB" sz="1100"/>
        </a:p>
      </xdr:txBody>
    </xdr:sp>
    <xdr:clientData/>
  </xdr:twoCellAnchor>
  <xdr:twoCellAnchor>
    <xdr:from>
      <xdr:col>16</xdr:col>
      <xdr:colOff>123825</xdr:colOff>
      <xdr:row>20</xdr:row>
      <xdr:rowOff>95250</xdr:rowOff>
    </xdr:from>
    <xdr:to>
      <xdr:col>17</xdr:col>
      <xdr:colOff>542925</xdr:colOff>
      <xdr:row>22</xdr:row>
      <xdr:rowOff>152400</xdr:rowOff>
    </xdr:to>
    <xdr:sp macro="" textlink="">
      <xdr:nvSpPr>
        <xdr:cNvPr id="25" name="TextBox 24"/>
        <xdr:cNvSpPr txBox="1"/>
      </xdr:nvSpPr>
      <xdr:spPr>
        <a:xfrm>
          <a:off x="9877425" y="3819525"/>
          <a:ext cx="10287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Load,</a:t>
          </a:r>
          <a:r>
            <a:rPr lang="en-GB" sz="1100" baseline="0"/>
            <a:t> chamber and LBC</a:t>
          </a:r>
          <a:endParaRPr lang="en-GB" sz="1100"/>
        </a:p>
      </xdr:txBody>
    </xdr:sp>
    <xdr:clientData/>
  </xdr:twoCellAnchor>
  <xdr:twoCellAnchor>
    <xdr:from>
      <xdr:col>8</xdr:col>
      <xdr:colOff>447676</xdr:colOff>
      <xdr:row>20</xdr:row>
      <xdr:rowOff>85724</xdr:rowOff>
    </xdr:from>
    <xdr:to>
      <xdr:col>11</xdr:col>
      <xdr:colOff>9526</xdr:colOff>
      <xdr:row>21</xdr:row>
      <xdr:rowOff>114299</xdr:rowOff>
    </xdr:to>
    <xdr:sp macro="" textlink="">
      <xdr:nvSpPr>
        <xdr:cNvPr id="26" name="Right Arrow 25"/>
        <xdr:cNvSpPr/>
      </xdr:nvSpPr>
      <xdr:spPr>
        <a:xfrm>
          <a:off x="5324476" y="3809999"/>
          <a:ext cx="1390650" cy="219075"/>
        </a:xfrm>
        <a:prstGeom prst="righ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13</xdr:col>
      <xdr:colOff>19050</xdr:colOff>
      <xdr:row>20</xdr:row>
      <xdr:rowOff>85725</xdr:rowOff>
    </xdr:from>
    <xdr:to>
      <xdr:col>15</xdr:col>
      <xdr:colOff>190500</xdr:colOff>
      <xdr:row>21</xdr:row>
      <xdr:rowOff>114300</xdr:rowOff>
    </xdr:to>
    <xdr:sp macro="" textlink="">
      <xdr:nvSpPr>
        <xdr:cNvPr id="27" name="Right Arrow 26"/>
        <xdr:cNvSpPr/>
      </xdr:nvSpPr>
      <xdr:spPr>
        <a:xfrm>
          <a:off x="7943850" y="3810000"/>
          <a:ext cx="1390650" cy="219075"/>
        </a:xfrm>
        <a:prstGeom prst="righ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323849</xdr:colOff>
      <xdr:row>16</xdr:row>
      <xdr:rowOff>9525</xdr:rowOff>
    </xdr:from>
    <xdr:to>
      <xdr:col>4</xdr:col>
      <xdr:colOff>600074</xdr:colOff>
      <xdr:row>19</xdr:row>
      <xdr:rowOff>57150</xdr:rowOff>
    </xdr:to>
    <xdr:sp macro="" textlink="">
      <xdr:nvSpPr>
        <xdr:cNvPr id="28" name="TextBox 27"/>
        <xdr:cNvSpPr txBox="1"/>
      </xdr:nvSpPr>
      <xdr:spPr>
        <a:xfrm>
          <a:off x="2152649" y="3162300"/>
          <a:ext cx="88582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/>
            <a:t>3264W x 1.833 = 5983W</a:t>
          </a:r>
          <a:endParaRPr lang="en-GB" sz="1100"/>
        </a:p>
      </xdr:txBody>
    </xdr:sp>
    <xdr:clientData/>
  </xdr:twoCellAnchor>
  <xdr:twoCellAnchor>
    <xdr:from>
      <xdr:col>8</xdr:col>
      <xdr:colOff>590550</xdr:colOff>
      <xdr:row>16</xdr:row>
      <xdr:rowOff>180975</xdr:rowOff>
    </xdr:from>
    <xdr:to>
      <xdr:col>10</xdr:col>
      <xdr:colOff>504825</xdr:colOff>
      <xdr:row>19</xdr:row>
      <xdr:rowOff>95250</xdr:rowOff>
    </xdr:to>
    <xdr:sp macro="" textlink="">
      <xdr:nvSpPr>
        <xdr:cNvPr id="29" name="TextBox 28"/>
        <xdr:cNvSpPr txBox="1"/>
      </xdr:nvSpPr>
      <xdr:spPr>
        <a:xfrm>
          <a:off x="5467350" y="3333750"/>
          <a:ext cx="113347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/>
            <a:t>3084W x 1.833 =  5653W</a:t>
          </a:r>
          <a:endParaRPr lang="en-GB" sz="1100"/>
        </a:p>
      </xdr:txBody>
    </xdr:sp>
    <xdr:clientData/>
  </xdr:twoCellAnchor>
  <xdr:twoCellAnchor>
    <xdr:from>
      <xdr:col>3</xdr:col>
      <xdr:colOff>190500</xdr:colOff>
      <xdr:row>20</xdr:row>
      <xdr:rowOff>38100</xdr:rowOff>
    </xdr:from>
    <xdr:to>
      <xdr:col>5</xdr:col>
      <xdr:colOff>361950</xdr:colOff>
      <xdr:row>21</xdr:row>
      <xdr:rowOff>66675</xdr:rowOff>
    </xdr:to>
    <xdr:sp macro="" textlink="">
      <xdr:nvSpPr>
        <xdr:cNvPr id="30" name="Right Arrow 29"/>
        <xdr:cNvSpPr/>
      </xdr:nvSpPr>
      <xdr:spPr>
        <a:xfrm>
          <a:off x="2019300" y="3762375"/>
          <a:ext cx="1390650" cy="219075"/>
        </a:xfrm>
        <a:prstGeom prst="righ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188303</xdr:colOff>
      <xdr:row>12</xdr:row>
      <xdr:rowOff>98631</xdr:rowOff>
    </xdr:from>
    <xdr:to>
      <xdr:col>12</xdr:col>
      <xdr:colOff>389969</xdr:colOff>
      <xdr:row>17</xdr:row>
      <xdr:rowOff>115906</xdr:rowOff>
    </xdr:to>
    <xdr:sp macro="" textlink="">
      <xdr:nvSpPr>
        <xdr:cNvPr id="31" name="Right Arrow 30"/>
        <xdr:cNvSpPr/>
      </xdr:nvSpPr>
      <xdr:spPr>
        <a:xfrm rot="18132313">
          <a:off x="7119448" y="2682961"/>
          <a:ext cx="969775" cy="201666"/>
        </a:xfrm>
        <a:prstGeom prst="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123825</xdr:colOff>
      <xdr:row>13</xdr:row>
      <xdr:rowOff>180975</xdr:rowOff>
    </xdr:from>
    <xdr:to>
      <xdr:col>7</xdr:col>
      <xdr:colOff>325491</xdr:colOff>
      <xdr:row>19</xdr:row>
      <xdr:rowOff>7750</xdr:rowOff>
    </xdr:to>
    <xdr:sp macro="" textlink="">
      <xdr:nvSpPr>
        <xdr:cNvPr id="32" name="Right Arrow 31"/>
        <xdr:cNvSpPr/>
      </xdr:nvSpPr>
      <xdr:spPr>
        <a:xfrm rot="18132313">
          <a:off x="4006970" y="2955805"/>
          <a:ext cx="969775" cy="201666"/>
        </a:xfrm>
        <a:prstGeom prst="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104775</xdr:colOff>
      <xdr:row>12</xdr:row>
      <xdr:rowOff>47625</xdr:rowOff>
    </xdr:from>
    <xdr:to>
      <xdr:col>8</xdr:col>
      <xdr:colOff>180975</xdr:colOff>
      <xdr:row>13</xdr:row>
      <xdr:rowOff>114300</xdr:rowOff>
    </xdr:to>
    <xdr:sp macro="" textlink="">
      <xdr:nvSpPr>
        <xdr:cNvPr id="33" name="TextBox 32"/>
        <xdr:cNvSpPr txBox="1"/>
      </xdr:nvSpPr>
      <xdr:spPr>
        <a:xfrm>
          <a:off x="4371975" y="2247900"/>
          <a:ext cx="6858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~450W</a:t>
          </a:r>
        </a:p>
      </xdr:txBody>
    </xdr:sp>
    <xdr:clientData/>
  </xdr:twoCellAnchor>
  <xdr:twoCellAnchor>
    <xdr:from>
      <xdr:col>3</xdr:col>
      <xdr:colOff>190500</xdr:colOff>
      <xdr:row>23</xdr:row>
      <xdr:rowOff>9525</xdr:rowOff>
    </xdr:from>
    <xdr:to>
      <xdr:col>5</xdr:col>
      <xdr:colOff>171450</xdr:colOff>
      <xdr:row>26</xdr:row>
      <xdr:rowOff>95250</xdr:rowOff>
    </xdr:to>
    <xdr:sp macro="" textlink="">
      <xdr:nvSpPr>
        <xdr:cNvPr id="34" name="TextBox 33"/>
        <xdr:cNvSpPr txBox="1"/>
      </xdr:nvSpPr>
      <xdr:spPr>
        <a:xfrm>
          <a:off x="2019300" y="4495800"/>
          <a:ext cx="12001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OR 3336 + 2316 + 450 = 6102W.</a:t>
          </a:r>
        </a:p>
        <a:p>
          <a:r>
            <a:rPr lang="en-GB" sz="1100"/>
            <a:t>Conclude  at 6kW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65"/>
  <sheetViews>
    <sheetView workbookViewId="0">
      <selection activeCell="E34" sqref="E34"/>
    </sheetView>
  </sheetViews>
  <sheetFormatPr defaultRowHeight="15" x14ac:dyDescent="0.25"/>
  <cols>
    <col min="5" max="5" width="16" bestFit="1" customWidth="1"/>
    <col min="6" max="6" width="11.7109375" customWidth="1"/>
    <col min="7" max="7" width="12.85546875" customWidth="1"/>
    <col min="8" max="8" width="10.42578125" customWidth="1"/>
  </cols>
  <sheetData>
    <row r="3" spans="3:15" x14ac:dyDescent="0.25">
      <c r="D3" t="s">
        <v>0</v>
      </c>
    </row>
    <row r="4" spans="3:15" x14ac:dyDescent="0.25">
      <c r="F4" t="s">
        <v>36</v>
      </c>
      <c r="G4" t="s">
        <v>37</v>
      </c>
    </row>
    <row r="5" spans="3:15" x14ac:dyDescent="0.25">
      <c r="G5" t="s">
        <v>38</v>
      </c>
    </row>
    <row r="6" spans="3:15" x14ac:dyDescent="0.25">
      <c r="L6" t="s">
        <v>40</v>
      </c>
      <c r="N6" t="s">
        <v>40</v>
      </c>
    </row>
    <row r="7" spans="3:15" x14ac:dyDescent="0.25">
      <c r="C7" s="8" t="s">
        <v>1</v>
      </c>
      <c r="E7" s="7" t="s">
        <v>10</v>
      </c>
      <c r="F7" s="7" t="s">
        <v>8</v>
      </c>
      <c r="G7" s="7" t="s">
        <v>11</v>
      </c>
      <c r="H7" s="7" t="s">
        <v>34</v>
      </c>
      <c r="I7" s="7" t="s">
        <v>12</v>
      </c>
      <c r="J7" s="10" t="s">
        <v>33</v>
      </c>
      <c r="K7" s="10" t="s">
        <v>35</v>
      </c>
      <c r="L7" s="10" t="s">
        <v>43</v>
      </c>
      <c r="M7" s="10" t="s">
        <v>43</v>
      </c>
      <c r="N7" s="10" t="s">
        <v>41</v>
      </c>
      <c r="O7" s="8"/>
    </row>
    <row r="8" spans="3:15" x14ac:dyDescent="0.25">
      <c r="C8" s="13"/>
      <c r="E8" s="7" t="s">
        <v>45</v>
      </c>
      <c r="F8" s="7" t="s">
        <v>44</v>
      </c>
      <c r="G8" s="7" t="s">
        <v>1</v>
      </c>
      <c r="H8" s="7"/>
      <c r="I8" s="7" t="s">
        <v>1</v>
      </c>
      <c r="J8" s="10"/>
      <c r="K8" s="10"/>
      <c r="L8" s="12"/>
      <c r="M8" s="12"/>
    </row>
    <row r="9" spans="3:15" x14ac:dyDescent="0.25">
      <c r="E9" s="7" t="s">
        <v>9</v>
      </c>
      <c r="F9" s="7" t="s">
        <v>9</v>
      </c>
      <c r="G9" s="7" t="s">
        <v>9</v>
      </c>
      <c r="H9" s="7" t="s">
        <v>9</v>
      </c>
      <c r="I9" s="7" t="s">
        <v>9</v>
      </c>
      <c r="J9" s="10" t="s">
        <v>9</v>
      </c>
      <c r="K9" s="10" t="s">
        <v>9</v>
      </c>
      <c r="L9" s="10" t="s">
        <v>9</v>
      </c>
      <c r="M9" s="10" t="s">
        <v>9</v>
      </c>
      <c r="N9" s="10" t="s">
        <v>9</v>
      </c>
      <c r="O9" s="10" t="s">
        <v>9</v>
      </c>
    </row>
    <row r="10" spans="3:15" x14ac:dyDescent="0.25">
      <c r="D10" s="8" t="s">
        <v>39</v>
      </c>
      <c r="E10" s="8" t="s">
        <v>32</v>
      </c>
      <c r="F10" s="8" t="s">
        <v>32</v>
      </c>
    </row>
    <row r="12" spans="3:15" x14ac:dyDescent="0.25">
      <c r="C12" s="8" t="s">
        <v>14</v>
      </c>
      <c r="E12" s="4">
        <v>0</v>
      </c>
      <c r="F12" s="4">
        <v>426</v>
      </c>
      <c r="G12" s="4"/>
      <c r="H12" s="4"/>
      <c r="I12" s="4"/>
      <c r="J12" s="8"/>
      <c r="K12" s="8"/>
      <c r="L12" s="8"/>
      <c r="M12" s="8"/>
      <c r="N12" s="8"/>
      <c r="O12" s="8"/>
    </row>
    <row r="13" spans="3:15" x14ac:dyDescent="0.25">
      <c r="E13" s="4"/>
      <c r="F13" s="4"/>
      <c r="G13" s="4"/>
      <c r="H13" s="4"/>
      <c r="I13" s="4"/>
      <c r="J13" s="8"/>
      <c r="K13" s="8"/>
      <c r="L13" s="8"/>
      <c r="M13" s="8"/>
      <c r="N13" s="8"/>
      <c r="O13" s="8"/>
    </row>
    <row r="14" spans="3:15" x14ac:dyDescent="0.25">
      <c r="C14" s="8" t="s">
        <v>2</v>
      </c>
      <c r="E14" s="4">
        <v>0</v>
      </c>
      <c r="F14" s="4">
        <v>182</v>
      </c>
      <c r="G14" s="4"/>
      <c r="H14" s="4"/>
      <c r="I14" s="4"/>
      <c r="J14" s="5"/>
      <c r="K14" s="5" t="s">
        <v>42</v>
      </c>
      <c r="L14" s="5"/>
      <c r="M14" s="5"/>
      <c r="N14" s="5"/>
      <c r="O14" s="11"/>
    </row>
    <row r="15" spans="3:15" x14ac:dyDescent="0.25">
      <c r="E15" s="4"/>
      <c r="F15" s="4"/>
      <c r="G15" s="4"/>
      <c r="H15" s="4"/>
      <c r="I15" s="4"/>
      <c r="J15" s="5"/>
      <c r="K15" s="5"/>
      <c r="L15" s="5"/>
      <c r="M15" s="5"/>
      <c r="N15" s="5"/>
      <c r="O15" s="11"/>
    </row>
    <row r="16" spans="3:15" x14ac:dyDescent="0.25">
      <c r="C16" s="8" t="s">
        <v>3</v>
      </c>
      <c r="E16" s="4">
        <v>5842</v>
      </c>
      <c r="F16" s="4">
        <v>2506</v>
      </c>
      <c r="G16" s="4"/>
      <c r="H16" s="4"/>
      <c r="I16" s="4" t="s">
        <v>42</v>
      </c>
      <c r="J16" s="5"/>
      <c r="K16" s="5" t="s">
        <v>42</v>
      </c>
      <c r="L16" s="5"/>
      <c r="M16" s="5"/>
      <c r="N16" s="5"/>
      <c r="O16" s="11"/>
    </row>
    <row r="17" spans="3:15" x14ac:dyDescent="0.25">
      <c r="E17" s="4"/>
      <c r="F17" s="4"/>
      <c r="G17" s="4"/>
      <c r="H17" s="4"/>
      <c r="I17" s="4"/>
      <c r="J17" s="5"/>
      <c r="K17" s="5"/>
      <c r="L17" s="5"/>
      <c r="M17" s="5"/>
      <c r="N17" s="5"/>
      <c r="O17" s="11"/>
    </row>
    <row r="18" spans="3:15" x14ac:dyDescent="0.25">
      <c r="C18" s="8" t="s">
        <v>4</v>
      </c>
      <c r="E18" s="4">
        <v>0</v>
      </c>
      <c r="F18" s="4">
        <v>182</v>
      </c>
      <c r="G18" s="4"/>
      <c r="H18" s="4"/>
      <c r="I18" s="4"/>
      <c r="J18" s="5"/>
      <c r="K18" s="5"/>
      <c r="L18" s="5"/>
      <c r="M18" s="5"/>
      <c r="N18" s="5"/>
      <c r="O18" s="11"/>
    </row>
    <row r="19" spans="3:15" x14ac:dyDescent="0.25">
      <c r="E19" s="4"/>
      <c r="F19" s="4"/>
      <c r="G19" s="4"/>
      <c r="H19" s="4"/>
      <c r="I19" s="4"/>
      <c r="J19" s="5"/>
      <c r="K19" s="5"/>
      <c r="L19" s="5"/>
      <c r="M19" s="5"/>
      <c r="N19" s="5"/>
      <c r="O19" s="11"/>
    </row>
    <row r="20" spans="3:15" x14ac:dyDescent="0.25">
      <c r="C20" s="8" t="s">
        <v>16</v>
      </c>
      <c r="E20" s="4">
        <v>0</v>
      </c>
      <c r="F20" s="4">
        <v>426</v>
      </c>
      <c r="G20" s="4"/>
      <c r="H20" s="4"/>
      <c r="I20" s="4"/>
      <c r="J20" s="5"/>
      <c r="K20" s="5"/>
      <c r="L20" s="5"/>
      <c r="M20" s="5"/>
      <c r="N20" s="5"/>
      <c r="O20" s="11"/>
    </row>
    <row r="21" spans="3:15" x14ac:dyDescent="0.25">
      <c r="E21" s="4"/>
      <c r="F21" s="4"/>
      <c r="G21" s="4"/>
      <c r="H21" s="4"/>
      <c r="I21" s="4"/>
      <c r="J21" s="5"/>
      <c r="K21" s="5"/>
      <c r="L21" s="5"/>
      <c r="M21" s="5"/>
      <c r="N21" s="5"/>
      <c r="O21" s="11"/>
    </row>
    <row r="22" spans="3:15" x14ac:dyDescent="0.25">
      <c r="C22" s="8" t="s">
        <v>15</v>
      </c>
      <c r="E22" s="4">
        <v>0</v>
      </c>
      <c r="F22" s="4">
        <v>426</v>
      </c>
      <c r="G22" s="4"/>
      <c r="H22" s="4"/>
      <c r="I22" s="4"/>
      <c r="J22" s="5"/>
      <c r="K22" s="5"/>
      <c r="L22" s="5"/>
      <c r="M22" s="5"/>
      <c r="N22" s="5"/>
      <c r="O22" s="11"/>
    </row>
    <row r="23" spans="3:15" x14ac:dyDescent="0.25">
      <c r="E23" s="4"/>
      <c r="F23" s="4"/>
      <c r="G23" s="4"/>
      <c r="H23" s="4"/>
      <c r="I23" s="4"/>
      <c r="J23" s="5"/>
      <c r="K23" s="5"/>
      <c r="L23" s="5"/>
      <c r="M23" s="5"/>
      <c r="N23" s="5"/>
      <c r="O23" s="11"/>
    </row>
    <row r="24" spans="3:15" x14ac:dyDescent="0.25">
      <c r="C24" s="8" t="s">
        <v>5</v>
      </c>
      <c r="E24" s="4">
        <v>0</v>
      </c>
      <c r="F24" s="4">
        <v>227</v>
      </c>
      <c r="G24" s="4"/>
      <c r="H24" s="4"/>
      <c r="I24" s="4"/>
      <c r="J24" s="5"/>
      <c r="K24" s="5"/>
      <c r="L24" s="5"/>
      <c r="M24" s="5"/>
      <c r="N24" s="5"/>
      <c r="O24" s="11"/>
    </row>
    <row r="25" spans="3:15" x14ac:dyDescent="0.25">
      <c r="E25" s="4"/>
      <c r="F25" s="4"/>
      <c r="G25" s="4"/>
      <c r="H25" s="4"/>
      <c r="I25" s="4"/>
      <c r="J25" s="5"/>
      <c r="K25" s="5"/>
      <c r="L25" s="5"/>
      <c r="M25" s="5"/>
      <c r="N25" s="5"/>
      <c r="O25" s="11"/>
    </row>
    <row r="26" spans="3:15" x14ac:dyDescent="0.25">
      <c r="C26" s="8" t="s">
        <v>6</v>
      </c>
      <c r="E26" s="4">
        <v>5906</v>
      </c>
      <c r="F26" s="4">
        <v>2527</v>
      </c>
      <c r="G26" s="4"/>
      <c r="H26" s="4"/>
      <c r="I26" s="4"/>
      <c r="J26" s="5"/>
      <c r="K26" s="5"/>
      <c r="L26" s="5"/>
      <c r="M26" s="5"/>
      <c r="N26" s="5"/>
      <c r="O26" s="11"/>
    </row>
    <row r="27" spans="3:15" x14ac:dyDescent="0.25">
      <c r="E27" s="4"/>
      <c r="F27" s="4"/>
      <c r="G27" s="4"/>
      <c r="H27" s="4"/>
      <c r="I27" s="4"/>
      <c r="J27" s="5"/>
      <c r="K27" s="5"/>
      <c r="L27" s="5"/>
      <c r="M27" s="5"/>
      <c r="N27" s="5"/>
      <c r="O27" s="11"/>
    </row>
    <row r="28" spans="3:15" x14ac:dyDescent="0.25">
      <c r="C28" s="8" t="s">
        <v>7</v>
      </c>
      <c r="E28" s="4">
        <v>0</v>
      </c>
      <c r="F28" s="4">
        <v>182</v>
      </c>
      <c r="G28" s="4"/>
      <c r="H28" s="4"/>
      <c r="I28" s="4"/>
      <c r="J28" s="5"/>
      <c r="K28" s="5"/>
      <c r="L28" s="5"/>
      <c r="M28" s="5"/>
      <c r="N28" s="5"/>
      <c r="O28" s="11"/>
    </row>
    <row r="29" spans="3:15" x14ac:dyDescent="0.25">
      <c r="E29" s="4"/>
      <c r="F29" s="4"/>
      <c r="G29" s="4"/>
      <c r="H29" s="4"/>
      <c r="I29" s="4"/>
      <c r="J29" s="5"/>
      <c r="K29" s="5"/>
      <c r="L29" s="5"/>
      <c r="M29" s="5"/>
      <c r="N29" s="5"/>
      <c r="O29" s="11"/>
    </row>
    <row r="30" spans="3:15" x14ac:dyDescent="0.25">
      <c r="C30" s="8" t="s">
        <v>17</v>
      </c>
      <c r="E30" s="4">
        <v>0</v>
      </c>
      <c r="F30" s="4">
        <v>426</v>
      </c>
      <c r="G30" s="4"/>
      <c r="H30" s="4"/>
      <c r="I30" s="4"/>
      <c r="J30" s="5"/>
      <c r="K30" s="5"/>
      <c r="L30" s="5"/>
      <c r="M30" s="5"/>
      <c r="N30" s="5"/>
      <c r="O30" s="11"/>
    </row>
    <row r="31" spans="3:15" x14ac:dyDescent="0.25">
      <c r="E31" s="4"/>
      <c r="F31" s="4"/>
      <c r="G31" s="4"/>
      <c r="H31" s="4"/>
      <c r="I31" s="4"/>
      <c r="J31" s="5"/>
      <c r="K31" s="5"/>
      <c r="L31" s="5"/>
      <c r="M31" s="5"/>
      <c r="N31" s="5"/>
      <c r="O31" s="11"/>
    </row>
    <row r="32" spans="3:15" x14ac:dyDescent="0.25">
      <c r="C32" s="8" t="s">
        <v>13</v>
      </c>
      <c r="E32" s="4">
        <f>SUM(E12:E30)</f>
        <v>11748</v>
      </c>
      <c r="F32" s="4">
        <f>SUM(F12:F30)</f>
        <v>7510</v>
      </c>
      <c r="G32" s="4"/>
      <c r="H32" s="4"/>
      <c r="I32" s="4"/>
      <c r="J32" s="5"/>
      <c r="K32" s="5"/>
      <c r="L32" s="5"/>
      <c r="M32" s="5"/>
      <c r="N32" s="8"/>
      <c r="O32" s="11"/>
    </row>
    <row r="33" spans="3:15" x14ac:dyDescent="0.25">
      <c r="E33" s="9" t="s">
        <v>18</v>
      </c>
      <c r="F33" s="3"/>
      <c r="G33" s="3"/>
      <c r="H33" s="3"/>
      <c r="I33" s="3"/>
      <c r="J33" s="3"/>
      <c r="K33" s="3"/>
      <c r="L33" s="3"/>
      <c r="M33" s="3"/>
      <c r="O33" s="1"/>
    </row>
    <row r="34" spans="3:15" x14ac:dyDescent="0.25">
      <c r="E34" s="3">
        <f>F32/E32</f>
        <v>0.63925774599931906</v>
      </c>
      <c r="F34" s="3"/>
      <c r="G34" s="3"/>
      <c r="H34" s="3"/>
      <c r="I34" s="3"/>
      <c r="J34" s="3"/>
      <c r="K34" s="3"/>
      <c r="L34" s="3"/>
      <c r="M34" s="3"/>
      <c r="N34" s="3"/>
      <c r="O34" s="1"/>
    </row>
    <row r="35" spans="3:15" x14ac:dyDescent="0.25">
      <c r="C35" s="8" t="s">
        <v>1</v>
      </c>
      <c r="E35" s="7" t="s">
        <v>10</v>
      </c>
      <c r="F35" s="7" t="s">
        <v>8</v>
      </c>
      <c r="G35" s="7" t="s">
        <v>11</v>
      </c>
      <c r="H35" s="7" t="s">
        <v>34</v>
      </c>
      <c r="I35" s="7" t="s">
        <v>12</v>
      </c>
      <c r="J35" s="10" t="s">
        <v>33</v>
      </c>
      <c r="K35" s="10" t="s">
        <v>35</v>
      </c>
      <c r="L35" s="10"/>
      <c r="M35" s="10"/>
      <c r="N35" s="10" t="s">
        <v>41</v>
      </c>
    </row>
    <row r="36" spans="3:15" x14ac:dyDescent="0.25">
      <c r="C36" s="13"/>
      <c r="E36" s="7"/>
      <c r="F36" s="7"/>
      <c r="G36" s="7" t="s">
        <v>1</v>
      </c>
      <c r="H36" s="7"/>
      <c r="I36" s="7" t="s">
        <v>1</v>
      </c>
      <c r="J36" s="10"/>
      <c r="K36" s="10"/>
      <c r="L36" s="12"/>
      <c r="M36" s="12"/>
    </row>
    <row r="37" spans="3:15" x14ac:dyDescent="0.25">
      <c r="E37" s="7" t="s">
        <v>9</v>
      </c>
      <c r="F37" s="7" t="s">
        <v>9</v>
      </c>
      <c r="G37" s="7" t="s">
        <v>9</v>
      </c>
      <c r="H37" s="7" t="s">
        <v>9</v>
      </c>
      <c r="I37" s="7" t="s">
        <v>9</v>
      </c>
      <c r="J37" s="10" t="s">
        <v>9</v>
      </c>
      <c r="K37" s="10" t="s">
        <v>9</v>
      </c>
      <c r="L37" s="10"/>
      <c r="M37" s="10"/>
      <c r="N37" s="10" t="s">
        <v>9</v>
      </c>
      <c r="O37" s="10" t="s">
        <v>9</v>
      </c>
    </row>
    <row r="38" spans="3:15" x14ac:dyDescent="0.25">
      <c r="D38" s="8" t="s">
        <v>39</v>
      </c>
      <c r="E38" s="8" t="s">
        <v>32</v>
      </c>
      <c r="F38" s="8" t="s">
        <v>32</v>
      </c>
    </row>
    <row r="39" spans="3:15" x14ac:dyDescent="0.25">
      <c r="C39" s="8" t="s">
        <v>19</v>
      </c>
      <c r="E39" s="4">
        <v>0</v>
      </c>
      <c r="F39" s="4">
        <v>426</v>
      </c>
      <c r="G39" s="4"/>
      <c r="H39" s="4"/>
      <c r="I39" s="4"/>
      <c r="J39" s="5"/>
      <c r="K39" s="5"/>
      <c r="L39" s="14"/>
      <c r="M39" s="14"/>
      <c r="N39" s="3"/>
      <c r="O39" s="1"/>
    </row>
    <row r="40" spans="3:15" x14ac:dyDescent="0.25">
      <c r="E40" s="4"/>
      <c r="F40" s="4"/>
      <c r="G40" s="4"/>
      <c r="H40" s="4"/>
      <c r="I40" s="4"/>
      <c r="J40" s="11"/>
      <c r="K40" s="11"/>
      <c r="L40" s="15"/>
      <c r="M40" s="15"/>
      <c r="N40" s="1"/>
      <c r="O40" s="1"/>
    </row>
    <row r="41" spans="3:15" x14ac:dyDescent="0.25">
      <c r="C41" s="8" t="s">
        <v>20</v>
      </c>
      <c r="E41" s="4">
        <v>0</v>
      </c>
      <c r="F41" s="4">
        <v>182</v>
      </c>
      <c r="G41" s="4"/>
      <c r="H41" s="4"/>
      <c r="I41" s="4"/>
      <c r="J41" s="8"/>
      <c r="K41" s="8"/>
      <c r="L41" s="13"/>
      <c r="M41" s="13"/>
    </row>
    <row r="42" spans="3:15" x14ac:dyDescent="0.25">
      <c r="E42" s="4"/>
      <c r="F42" s="4"/>
      <c r="G42" s="4"/>
      <c r="H42" s="4"/>
      <c r="I42" s="4"/>
      <c r="J42" s="8"/>
      <c r="K42" s="8"/>
      <c r="L42" s="13"/>
      <c r="M42" s="13"/>
    </row>
    <row r="43" spans="3:15" x14ac:dyDescent="0.25">
      <c r="C43" s="8" t="s">
        <v>21</v>
      </c>
      <c r="E43" s="4">
        <v>5842</v>
      </c>
      <c r="F43" s="4">
        <v>2506</v>
      </c>
      <c r="G43" s="4"/>
      <c r="H43" s="4"/>
      <c r="I43" s="4"/>
      <c r="J43" s="8"/>
      <c r="K43" s="8"/>
      <c r="L43" s="13"/>
      <c r="M43" s="13"/>
    </row>
    <row r="44" spans="3:15" x14ac:dyDescent="0.25">
      <c r="E44" s="4"/>
      <c r="F44" s="4"/>
      <c r="G44" s="4"/>
      <c r="H44" s="4"/>
      <c r="I44" s="4"/>
      <c r="J44" s="8"/>
      <c r="K44" s="8"/>
      <c r="L44" s="13"/>
      <c r="M44" s="13"/>
    </row>
    <row r="45" spans="3:15" x14ac:dyDescent="0.25">
      <c r="C45" s="8" t="s">
        <v>22</v>
      </c>
      <c r="E45" s="4">
        <v>0</v>
      </c>
      <c r="F45" s="4">
        <v>182</v>
      </c>
      <c r="G45" s="4"/>
      <c r="H45" s="4"/>
      <c r="I45" s="4"/>
      <c r="J45" s="8"/>
      <c r="K45" s="8"/>
      <c r="L45" s="13"/>
      <c r="M45" s="13"/>
    </row>
    <row r="46" spans="3:15" x14ac:dyDescent="0.25">
      <c r="E46" s="4"/>
      <c r="F46" s="4"/>
      <c r="G46" s="4"/>
      <c r="H46" s="4"/>
      <c r="I46" s="4"/>
      <c r="J46" s="8"/>
      <c r="K46" s="8"/>
      <c r="L46" s="13"/>
      <c r="M46" s="13"/>
    </row>
    <row r="47" spans="3:15" x14ac:dyDescent="0.25">
      <c r="C47" s="8" t="s">
        <v>23</v>
      </c>
      <c r="E47" s="4">
        <v>0</v>
      </c>
      <c r="F47" s="4">
        <v>426</v>
      </c>
      <c r="G47" s="4"/>
      <c r="H47" s="4"/>
      <c r="I47" s="4"/>
      <c r="J47" s="8"/>
      <c r="K47" s="8"/>
      <c r="L47" s="13"/>
      <c r="M47" s="13"/>
    </row>
    <row r="48" spans="3:15" x14ac:dyDescent="0.25">
      <c r="E48" s="4"/>
      <c r="F48" s="4"/>
      <c r="G48" s="4"/>
      <c r="H48" s="4"/>
      <c r="I48" s="4"/>
      <c r="J48" s="8"/>
      <c r="K48" s="8"/>
      <c r="L48" s="13"/>
      <c r="M48" s="13"/>
    </row>
    <row r="49" spans="3:13" x14ac:dyDescent="0.25">
      <c r="C49" s="8" t="s">
        <v>25</v>
      </c>
      <c r="E49" s="4">
        <v>0</v>
      </c>
      <c r="F49" s="4">
        <v>426</v>
      </c>
      <c r="G49" s="4"/>
      <c r="H49" s="4"/>
      <c r="I49" s="4"/>
      <c r="J49" s="8"/>
      <c r="K49" s="8"/>
      <c r="L49" s="13"/>
      <c r="M49" s="13"/>
    </row>
    <row r="50" spans="3:13" x14ac:dyDescent="0.25">
      <c r="E50" s="4"/>
      <c r="F50" s="4"/>
      <c r="G50" s="4"/>
      <c r="H50" s="4"/>
      <c r="I50" s="4"/>
      <c r="J50" s="8"/>
      <c r="K50" s="8"/>
      <c r="L50" s="13"/>
      <c r="M50" s="13"/>
    </row>
    <row r="51" spans="3:13" x14ac:dyDescent="0.25">
      <c r="C51" s="8" t="s">
        <v>24</v>
      </c>
      <c r="E51" s="4">
        <v>0</v>
      </c>
      <c r="F51" s="4">
        <v>227</v>
      </c>
      <c r="G51" s="4"/>
      <c r="H51" s="4"/>
      <c r="I51" s="4"/>
      <c r="J51" s="8"/>
      <c r="K51" s="8"/>
      <c r="L51" s="13"/>
      <c r="M51" s="13"/>
    </row>
    <row r="52" spans="3:13" x14ac:dyDescent="0.25">
      <c r="E52" s="4"/>
      <c r="F52" s="4"/>
      <c r="G52" s="4"/>
      <c r="H52" s="4"/>
      <c r="I52" s="4"/>
      <c r="J52" s="8"/>
      <c r="K52" s="8"/>
      <c r="L52" s="13"/>
      <c r="M52" s="13"/>
    </row>
    <row r="53" spans="3:13" x14ac:dyDescent="0.25">
      <c r="C53" s="8" t="s">
        <v>26</v>
      </c>
      <c r="E53" s="4">
        <v>5906</v>
      </c>
      <c r="F53" s="4">
        <v>2527</v>
      </c>
      <c r="G53" s="4"/>
      <c r="H53" s="4"/>
      <c r="I53" s="4"/>
      <c r="J53" s="8"/>
      <c r="K53" s="8"/>
      <c r="L53" s="13"/>
      <c r="M53" s="13"/>
    </row>
    <row r="54" spans="3:13" x14ac:dyDescent="0.25">
      <c r="E54" s="4"/>
      <c r="F54" s="4"/>
      <c r="G54" s="4"/>
      <c r="H54" s="4"/>
      <c r="I54" s="4"/>
      <c r="J54" s="8"/>
      <c r="K54" s="8"/>
      <c r="L54" s="13"/>
      <c r="M54" s="13"/>
    </row>
    <row r="55" spans="3:13" x14ac:dyDescent="0.25">
      <c r="C55" s="8" t="s">
        <v>27</v>
      </c>
      <c r="E55" s="4">
        <v>0</v>
      </c>
      <c r="F55" s="4">
        <v>182</v>
      </c>
      <c r="G55" s="4"/>
      <c r="H55" s="4"/>
      <c r="I55" s="4"/>
      <c r="J55" s="8"/>
      <c r="K55" s="8"/>
      <c r="L55" s="13"/>
      <c r="M55" s="13"/>
    </row>
    <row r="56" spans="3:13" x14ac:dyDescent="0.25">
      <c r="E56" s="4"/>
      <c r="F56" s="4"/>
      <c r="G56" s="4"/>
      <c r="H56" s="4"/>
      <c r="I56" s="4"/>
      <c r="J56" s="8"/>
      <c r="K56" s="8"/>
      <c r="L56" s="13"/>
      <c r="M56" s="13"/>
    </row>
    <row r="57" spans="3:13" x14ac:dyDescent="0.25">
      <c r="C57" s="8" t="s">
        <v>28</v>
      </c>
      <c r="E57" s="4">
        <v>0</v>
      </c>
      <c r="F57" s="4">
        <v>426</v>
      </c>
      <c r="G57" s="4"/>
      <c r="H57" s="4"/>
      <c r="I57" s="4"/>
      <c r="J57" s="8"/>
      <c r="K57" s="8"/>
      <c r="L57" s="13"/>
      <c r="M57" s="13"/>
    </row>
    <row r="58" spans="3:13" x14ac:dyDescent="0.25">
      <c r="E58" s="4"/>
      <c r="F58" s="4"/>
      <c r="G58" s="4"/>
      <c r="H58" s="4"/>
      <c r="I58" s="4"/>
      <c r="J58" s="8"/>
      <c r="K58" s="8"/>
      <c r="L58" s="13"/>
      <c r="M58" s="13"/>
    </row>
    <row r="59" spans="3:13" x14ac:dyDescent="0.25">
      <c r="C59" s="8" t="s">
        <v>13</v>
      </c>
      <c r="E59" s="4">
        <f>SUM(E39:E57)</f>
        <v>11748</v>
      </c>
      <c r="F59" s="4">
        <f>SUM(F39:F57)</f>
        <v>7510</v>
      </c>
      <c r="G59" s="4"/>
      <c r="H59" s="4"/>
      <c r="I59" s="4"/>
      <c r="J59" s="8"/>
      <c r="K59" s="8"/>
      <c r="L59" s="13"/>
      <c r="M59" s="13"/>
    </row>
    <row r="60" spans="3:13" x14ac:dyDescent="0.25">
      <c r="E60" s="6" t="s">
        <v>18</v>
      </c>
      <c r="F60" s="6"/>
      <c r="G60" s="6"/>
      <c r="H60" s="6"/>
      <c r="I60" s="6"/>
      <c r="J60" s="6"/>
    </row>
    <row r="61" spans="3:13" x14ac:dyDescent="0.25">
      <c r="E61" s="3">
        <f>F59/E59</f>
        <v>0.63925774599931906</v>
      </c>
      <c r="F61" s="6"/>
      <c r="G61" s="6"/>
      <c r="H61" s="6"/>
      <c r="I61" s="6"/>
      <c r="J61" s="6"/>
    </row>
    <row r="62" spans="3:13" x14ac:dyDescent="0.25">
      <c r="E62" s="3"/>
      <c r="F62" s="6"/>
      <c r="G62" s="6"/>
      <c r="H62" s="6"/>
      <c r="I62" s="6"/>
      <c r="J62" s="6"/>
    </row>
    <row r="63" spans="3:13" x14ac:dyDescent="0.25">
      <c r="C63" t="s">
        <v>29</v>
      </c>
    </row>
    <row r="64" spans="3:13" x14ac:dyDescent="0.25">
      <c r="C64" t="s">
        <v>30</v>
      </c>
    </row>
    <row r="65" spans="3:8" x14ac:dyDescent="0.25">
      <c r="C65" t="s">
        <v>31</v>
      </c>
      <c r="F65" s="2">
        <f>E32+E59</f>
        <v>23496</v>
      </c>
      <c r="G65" s="6" t="s">
        <v>9</v>
      </c>
      <c r="H65" s="6" t="s"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AI60"/>
  <sheetViews>
    <sheetView topLeftCell="B1" workbookViewId="0">
      <selection activeCell="O13" sqref="O13"/>
    </sheetView>
  </sheetViews>
  <sheetFormatPr defaultRowHeight="15" x14ac:dyDescent="0.25"/>
  <cols>
    <col min="4" max="4" width="10.5703125" customWidth="1"/>
    <col min="6" max="7" width="14.28515625" customWidth="1"/>
    <col min="8" max="8" width="25.42578125" customWidth="1"/>
    <col min="9" max="9" width="10.85546875" customWidth="1"/>
    <col min="10" max="12" width="10.7109375" customWidth="1"/>
    <col min="24" max="25" width="9.5703125" customWidth="1"/>
    <col min="26" max="26" width="10.5703125" customWidth="1"/>
    <col min="27" max="28" width="9.7109375" customWidth="1"/>
    <col min="29" max="29" width="12.42578125" customWidth="1"/>
    <col min="31" max="31" width="10.7109375" customWidth="1"/>
    <col min="34" max="34" width="10.7109375" customWidth="1"/>
  </cols>
  <sheetData>
    <row r="3" spans="3:35" x14ac:dyDescent="0.25">
      <c r="D3" t="s">
        <v>50</v>
      </c>
    </row>
    <row r="4" spans="3:35" x14ac:dyDescent="0.25">
      <c r="D4" t="s">
        <v>47</v>
      </c>
    </row>
    <row r="6" spans="3:35" x14ac:dyDescent="0.25">
      <c r="I6" s="58" t="s">
        <v>56</v>
      </c>
      <c r="J6" s="59"/>
      <c r="K6" s="60"/>
      <c r="L6" s="60"/>
      <c r="M6" s="60"/>
      <c r="N6" s="61"/>
      <c r="O6" s="20"/>
      <c r="P6" s="20"/>
      <c r="Q6" s="22"/>
      <c r="R6" s="52" t="s">
        <v>55</v>
      </c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3:35" x14ac:dyDescent="0.25">
      <c r="I7" s="54" t="s">
        <v>57</v>
      </c>
      <c r="J7" s="55"/>
      <c r="K7" s="62" t="s">
        <v>58</v>
      </c>
      <c r="L7" s="63"/>
      <c r="M7" s="23"/>
      <c r="N7" s="22"/>
      <c r="O7" s="54" t="s">
        <v>89</v>
      </c>
      <c r="P7" s="64"/>
      <c r="Q7" s="22"/>
      <c r="R7" s="10"/>
      <c r="S7" s="10"/>
      <c r="T7" s="54" t="s">
        <v>58</v>
      </c>
      <c r="U7" s="64"/>
      <c r="V7" s="24"/>
      <c r="W7" s="24"/>
      <c r="X7" s="54" t="s">
        <v>65</v>
      </c>
      <c r="Y7" s="55"/>
      <c r="Z7" s="55"/>
      <c r="AA7" s="55"/>
      <c r="AB7" s="56"/>
    </row>
    <row r="8" spans="3:35" ht="30" customHeight="1" x14ac:dyDescent="0.25">
      <c r="D8" s="57" t="s">
        <v>48</v>
      </c>
      <c r="F8" s="57" t="s">
        <v>49</v>
      </c>
      <c r="G8" s="18" t="s">
        <v>61</v>
      </c>
      <c r="I8" s="16" t="s">
        <v>51</v>
      </c>
      <c r="J8" s="16" t="s">
        <v>52</v>
      </c>
      <c r="K8" s="7" t="s">
        <v>59</v>
      </c>
      <c r="L8" s="7" t="s">
        <v>60</v>
      </c>
      <c r="M8" s="8" t="s">
        <v>53</v>
      </c>
      <c r="N8" s="8" t="s">
        <v>54</v>
      </c>
      <c r="O8" s="8" t="s">
        <v>53</v>
      </c>
      <c r="P8" s="8" t="s">
        <v>54</v>
      </c>
      <c r="Q8" s="8"/>
      <c r="R8" s="8" t="s">
        <v>63</v>
      </c>
      <c r="S8" s="8" t="s">
        <v>64</v>
      </c>
      <c r="T8" s="8" t="s">
        <v>59</v>
      </c>
      <c r="U8" s="8" t="s">
        <v>60</v>
      </c>
      <c r="V8" s="8" t="s">
        <v>84</v>
      </c>
      <c r="W8" s="8" t="s">
        <v>85</v>
      </c>
      <c r="X8" s="18" t="s">
        <v>66</v>
      </c>
      <c r="Y8" s="18" t="s">
        <v>67</v>
      </c>
      <c r="Z8" s="19" t="s">
        <v>95</v>
      </c>
      <c r="AA8" s="18" t="s">
        <v>68</v>
      </c>
      <c r="AB8" s="18" t="s">
        <v>69</v>
      </c>
      <c r="AC8" s="42" t="s">
        <v>98</v>
      </c>
    </row>
    <row r="9" spans="3:35" x14ac:dyDescent="0.25">
      <c r="D9" s="57"/>
      <c r="F9" s="57"/>
      <c r="G9" s="17"/>
      <c r="Z9" s="8" t="s">
        <v>97</v>
      </c>
      <c r="AH9" s="7" t="s">
        <v>9</v>
      </c>
      <c r="AI9" s="6" t="s">
        <v>9</v>
      </c>
    </row>
    <row r="10" spans="3:35" x14ac:dyDescent="0.25">
      <c r="C10" t="s">
        <v>39</v>
      </c>
      <c r="D10" s="8" t="s">
        <v>32</v>
      </c>
      <c r="F10" s="8" t="s">
        <v>32</v>
      </c>
      <c r="G10" s="8" t="s">
        <v>38</v>
      </c>
      <c r="M10" s="8" t="s">
        <v>81</v>
      </c>
      <c r="N10" s="8" t="s">
        <v>81</v>
      </c>
      <c r="O10" s="8" t="s">
        <v>81</v>
      </c>
      <c r="P10" s="8" t="s">
        <v>81</v>
      </c>
      <c r="Q10" s="13"/>
      <c r="X10" s="8" t="s">
        <v>88</v>
      </c>
      <c r="Y10" s="8" t="s">
        <v>88</v>
      </c>
      <c r="Z10" s="8" t="s">
        <v>96</v>
      </c>
      <c r="AA10" s="8" t="s">
        <v>88</v>
      </c>
      <c r="AB10" s="8" t="s">
        <v>88</v>
      </c>
      <c r="AE10" s="8" t="s">
        <v>75</v>
      </c>
      <c r="AH10" s="7">
        <v>85</v>
      </c>
      <c r="AI10" s="6"/>
    </row>
    <row r="11" spans="3:35" x14ac:dyDescent="0.25">
      <c r="D11" s="7" t="s">
        <v>9</v>
      </c>
      <c r="E11" s="6"/>
      <c r="F11" s="7" t="s">
        <v>9</v>
      </c>
      <c r="G11" s="7" t="s">
        <v>9</v>
      </c>
      <c r="H11" s="6"/>
      <c r="I11" s="7" t="s">
        <v>9</v>
      </c>
      <c r="J11" s="7" t="s">
        <v>9</v>
      </c>
      <c r="K11" s="7" t="s">
        <v>9</v>
      </c>
      <c r="L11" s="7" t="s">
        <v>9</v>
      </c>
      <c r="M11" s="7" t="s">
        <v>9</v>
      </c>
      <c r="N11" s="7" t="s">
        <v>9</v>
      </c>
      <c r="O11" s="7" t="s">
        <v>9</v>
      </c>
      <c r="P11" s="7" t="s">
        <v>9</v>
      </c>
      <c r="Q11" s="7"/>
      <c r="R11" s="7"/>
      <c r="S11" s="7"/>
      <c r="T11" s="7"/>
      <c r="U11" s="7"/>
      <c r="V11" s="7"/>
      <c r="W11" s="7"/>
      <c r="X11" s="7" t="s">
        <v>9</v>
      </c>
      <c r="Y11" s="7" t="s">
        <v>9</v>
      </c>
      <c r="Z11" s="7" t="s">
        <v>9</v>
      </c>
      <c r="AA11" s="7" t="s">
        <v>9</v>
      </c>
      <c r="AB11" s="7" t="s">
        <v>9</v>
      </c>
      <c r="AC11" s="8" t="s">
        <v>9</v>
      </c>
      <c r="AE11" s="12" t="s">
        <v>76</v>
      </c>
      <c r="AH11" s="7">
        <v>56</v>
      </c>
      <c r="AI11" s="6"/>
    </row>
    <row r="12" spans="3:35" x14ac:dyDescent="0.25">
      <c r="V12" t="s">
        <v>93</v>
      </c>
      <c r="W12" t="s">
        <v>93</v>
      </c>
      <c r="AE12" t="s">
        <v>77</v>
      </c>
      <c r="AH12" s="5">
        <f>AH11/AH10</f>
        <v>0.6588235294117647</v>
      </c>
      <c r="AI12" s="6"/>
    </row>
    <row r="13" spans="3:35" x14ac:dyDescent="0.25">
      <c r="D13" s="7">
        <v>11748</v>
      </c>
      <c r="E13" s="6"/>
      <c r="F13" s="7">
        <v>7510</v>
      </c>
      <c r="G13" s="7">
        <v>8867</v>
      </c>
      <c r="H13" s="6"/>
      <c r="I13" s="7">
        <v>570</v>
      </c>
      <c r="J13" s="10">
        <v>570</v>
      </c>
      <c r="K13" s="21">
        <f>(I13/AI18)-I13</f>
        <v>291.84000000000003</v>
      </c>
      <c r="L13" s="21">
        <f>(J13/AI18)-J13</f>
        <v>291.84000000000003</v>
      </c>
      <c r="M13" s="7">
        <f>4*85</f>
        <v>340</v>
      </c>
      <c r="N13" s="7">
        <f>4*85</f>
        <v>340</v>
      </c>
      <c r="O13" s="4">
        <f>4*56</f>
        <v>224</v>
      </c>
      <c r="P13" s="4">
        <f>4*56</f>
        <v>224</v>
      </c>
      <c r="Q13" s="7"/>
      <c r="R13" s="7">
        <v>502</v>
      </c>
      <c r="S13" s="7">
        <v>502</v>
      </c>
      <c r="T13" s="4">
        <f>(S13/AI18)-S13</f>
        <v>257.024</v>
      </c>
      <c r="U13" s="4">
        <f>(S13/AI18)-S13</f>
        <v>257.024</v>
      </c>
      <c r="V13" s="7">
        <v>282</v>
      </c>
      <c r="W13" s="7">
        <v>282</v>
      </c>
      <c r="X13" s="7">
        <v>513</v>
      </c>
      <c r="Y13" s="7">
        <v>513</v>
      </c>
      <c r="Z13" s="4">
        <f>((Y13+X13)/(AI18))-(X13+Y13)</f>
        <v>525.3119999999999</v>
      </c>
      <c r="AA13" s="7">
        <v>1412</v>
      </c>
      <c r="AB13" s="7">
        <v>1412</v>
      </c>
      <c r="AC13" s="25">
        <f>((AA13+AB13)/AI18)-(AA13+AB13)</f>
        <v>1445.8879999999999</v>
      </c>
      <c r="AH13" s="6"/>
      <c r="AI13" s="6"/>
    </row>
    <row r="14" spans="3:35" x14ac:dyDescent="0.25">
      <c r="C14" s="8" t="s">
        <v>62</v>
      </c>
      <c r="G14" s="7">
        <v>8890</v>
      </c>
      <c r="AE14" t="s">
        <v>83</v>
      </c>
      <c r="AH14" s="7" t="s">
        <v>78</v>
      </c>
      <c r="AI14" s="7">
        <v>920</v>
      </c>
    </row>
    <row r="15" spans="3:35" x14ac:dyDescent="0.25">
      <c r="AE15" t="s">
        <v>82</v>
      </c>
      <c r="AH15" s="7" t="s">
        <v>79</v>
      </c>
      <c r="AI15" s="7">
        <v>25</v>
      </c>
    </row>
    <row r="16" spans="3:35" x14ac:dyDescent="0.25">
      <c r="H16" s="8" t="s">
        <v>70</v>
      </c>
      <c r="AH16" s="7" t="s">
        <v>80</v>
      </c>
      <c r="AI16" s="7">
        <v>320</v>
      </c>
    </row>
    <row r="17" spans="8:35" x14ac:dyDescent="0.25">
      <c r="H17" s="8" t="s">
        <v>91</v>
      </c>
      <c r="L17" s="4">
        <f>SUM(I13:L13)</f>
        <v>1723.6800000000003</v>
      </c>
      <c r="AH17" s="6"/>
      <c r="AI17" s="6"/>
    </row>
    <row r="18" spans="8:35" x14ac:dyDescent="0.25">
      <c r="H18" s="8" t="s">
        <v>74</v>
      </c>
      <c r="N18" s="13"/>
      <c r="O18" s="13"/>
      <c r="P18" s="7">
        <f>SUM(M13:P13)</f>
        <v>1128</v>
      </c>
      <c r="Q18" s="13"/>
      <c r="AF18" s="8" t="s">
        <v>77</v>
      </c>
      <c r="AH18" s="6"/>
      <c r="AI18" s="5">
        <f>1-AI16/(AI14+AI15)</f>
        <v>0.66137566137566139</v>
      </c>
    </row>
    <row r="19" spans="8:35" x14ac:dyDescent="0.25">
      <c r="H19" s="26" t="s">
        <v>73</v>
      </c>
      <c r="I19" s="27"/>
      <c r="J19" s="27"/>
      <c r="K19" s="27"/>
      <c r="L19" s="27"/>
      <c r="M19" s="27"/>
      <c r="N19" s="28"/>
      <c r="O19" s="28"/>
      <c r="P19" s="29">
        <f>L17+P18</f>
        <v>2851.6800000000003</v>
      </c>
      <c r="Q19" s="13"/>
    </row>
    <row r="20" spans="8:35" s="30" customFormat="1" x14ac:dyDescent="0.25">
      <c r="H20" s="31"/>
      <c r="N20" s="32"/>
      <c r="O20" s="32"/>
      <c r="P20" s="33"/>
      <c r="Q20" s="32"/>
    </row>
    <row r="21" spans="8:35" x14ac:dyDescent="0.25">
      <c r="H21" s="34" t="s">
        <v>92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6"/>
      <c r="U21" s="37">
        <f>SUM(R13:U13)</f>
        <v>1518.0479999999998</v>
      </c>
      <c r="V21" s="13"/>
      <c r="W21" s="13"/>
    </row>
    <row r="22" spans="8:35" x14ac:dyDescent="0.25">
      <c r="H22" s="8" t="s">
        <v>90</v>
      </c>
      <c r="S22" s="13"/>
      <c r="T22" s="13"/>
      <c r="U22" s="13"/>
      <c r="V22" s="13"/>
      <c r="W22" s="8">
        <f>V13+W13</f>
        <v>564</v>
      </c>
    </row>
    <row r="23" spans="8:35" x14ac:dyDescent="0.25">
      <c r="H23" s="38" t="s">
        <v>94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40"/>
      <c r="T23" s="40"/>
      <c r="U23" s="40"/>
      <c r="V23" s="40"/>
      <c r="W23" s="41">
        <f>U21+W22</f>
        <v>2082.0479999999998</v>
      </c>
    </row>
    <row r="24" spans="8:35" x14ac:dyDescent="0.25">
      <c r="H24" s="43" t="s">
        <v>71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5"/>
      <c r="Z24" s="50">
        <f>X13+Y13+Z13</f>
        <v>1551.3119999999999</v>
      </c>
    </row>
    <row r="25" spans="8:35" x14ac:dyDescent="0.25">
      <c r="H25" s="46" t="s">
        <v>72</v>
      </c>
      <c r="I25" s="47"/>
      <c r="J25" s="47"/>
      <c r="K25" s="47"/>
      <c r="L25" s="47"/>
      <c r="M25" s="47"/>
      <c r="N25" s="47"/>
      <c r="O25" s="48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9"/>
      <c r="AC25" s="51">
        <f>AA13+AB13+AC13</f>
        <v>4269.8879999999999</v>
      </c>
    </row>
    <row r="46" spans="12:12" ht="18" x14ac:dyDescent="0.35">
      <c r="L46" t="s">
        <v>86</v>
      </c>
    </row>
    <row r="48" spans="12:12" ht="18" x14ac:dyDescent="0.35">
      <c r="L48" t="s">
        <v>87</v>
      </c>
    </row>
    <row r="50" spans="10:12" x14ac:dyDescent="0.25">
      <c r="J50" t="s">
        <v>99</v>
      </c>
    </row>
    <row r="52" spans="10:12" ht="18" x14ac:dyDescent="0.35">
      <c r="L52" t="s">
        <v>100</v>
      </c>
    </row>
    <row r="54" spans="10:12" x14ac:dyDescent="0.25">
      <c r="J54" t="s">
        <v>101</v>
      </c>
      <c r="K54" t="s">
        <v>102</v>
      </c>
    </row>
    <row r="55" spans="10:12" x14ac:dyDescent="0.25">
      <c r="J55" t="s">
        <v>103</v>
      </c>
    </row>
    <row r="56" spans="10:12" ht="18" x14ac:dyDescent="0.35">
      <c r="J56" t="s">
        <v>104</v>
      </c>
    </row>
    <row r="57" spans="10:12" ht="18" x14ac:dyDescent="0.35">
      <c r="J57" t="s">
        <v>105</v>
      </c>
    </row>
    <row r="58" spans="10:12" x14ac:dyDescent="0.25">
      <c r="J58" t="s">
        <v>106</v>
      </c>
    </row>
    <row r="59" spans="10:12" x14ac:dyDescent="0.25">
      <c r="J59" t="s">
        <v>107</v>
      </c>
    </row>
    <row r="60" spans="10:12" x14ac:dyDescent="0.25">
      <c r="J60" t="s">
        <v>108</v>
      </c>
    </row>
  </sheetData>
  <mergeCells count="9">
    <mergeCell ref="R6:AB6"/>
    <mergeCell ref="X7:AB7"/>
    <mergeCell ref="D8:D9"/>
    <mergeCell ref="F8:F9"/>
    <mergeCell ref="I6:N6"/>
    <mergeCell ref="I7:J7"/>
    <mergeCell ref="K7:L7"/>
    <mergeCell ref="O7:P7"/>
    <mergeCell ref="T7:U7"/>
  </mergeCells>
  <pageMargins left="0.7" right="0.7" top="0.75" bottom="0.75" header="0.3" footer="0.3"/>
  <pageSetup paperSize="9"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W16" sqref="W16"/>
    </sheetView>
  </sheetViews>
  <sheetFormatPr defaultRowHeight="15" x14ac:dyDescent="0.25"/>
  <sheetData>
    <row r="1" spans="1:9" x14ac:dyDescent="0.25">
      <c r="A1" t="s">
        <v>109</v>
      </c>
    </row>
    <row r="5" spans="1:9" ht="23.25" x14ac:dyDescent="0.35">
      <c r="I5" s="65" t="s">
        <v>110</v>
      </c>
    </row>
    <row r="24" spans="4:7" x14ac:dyDescent="0.25">
      <c r="G24" t="s">
        <v>119</v>
      </c>
    </row>
    <row r="25" spans="4:7" x14ac:dyDescent="0.25">
      <c r="G25" t="s">
        <v>116</v>
      </c>
    </row>
    <row r="28" spans="4:7" x14ac:dyDescent="0.25">
      <c r="D28" t="s">
        <v>115</v>
      </c>
    </row>
    <row r="29" spans="4:7" x14ac:dyDescent="0.25">
      <c r="D29" t="s">
        <v>117</v>
      </c>
    </row>
    <row r="30" spans="4:7" x14ac:dyDescent="0.25">
      <c r="D30" t="s">
        <v>111</v>
      </c>
    </row>
    <row r="31" spans="4:7" x14ac:dyDescent="0.25">
      <c r="D31" t="s">
        <v>112</v>
      </c>
    </row>
    <row r="32" spans="4:7" x14ac:dyDescent="0.25">
      <c r="D32" s="67" t="s">
        <v>113</v>
      </c>
    </row>
    <row r="33" spans="4:4" x14ac:dyDescent="0.25">
      <c r="D33" s="66" t="s">
        <v>114</v>
      </c>
    </row>
    <row r="34" spans="4:4" x14ac:dyDescent="0.25">
      <c r="D34" t="s">
        <v>118</v>
      </c>
    </row>
    <row r="35" spans="4:4" x14ac:dyDescent="0.25">
      <c r="D35" t="s">
        <v>120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N36"/>
  <sheetViews>
    <sheetView tabSelected="1" workbookViewId="0">
      <selection activeCell="G25" sqref="G25"/>
    </sheetView>
  </sheetViews>
  <sheetFormatPr defaultRowHeight="15" x14ac:dyDescent="0.25"/>
  <sheetData>
    <row r="6" spans="5:14" ht="23.25" x14ac:dyDescent="0.35">
      <c r="E6" s="65" t="s">
        <v>123</v>
      </c>
    </row>
    <row r="8" spans="5:14" x14ac:dyDescent="0.25">
      <c r="M8" t="s">
        <v>121</v>
      </c>
    </row>
    <row r="9" spans="5:14" x14ac:dyDescent="0.25">
      <c r="N9" t="s">
        <v>122</v>
      </c>
    </row>
    <row r="25" spans="4:7" x14ac:dyDescent="0.25">
      <c r="G25" t="s">
        <v>124</v>
      </c>
    </row>
    <row r="26" spans="4:7" x14ac:dyDescent="0.25">
      <c r="G26" t="s">
        <v>116</v>
      </c>
    </row>
    <row r="29" spans="4:7" x14ac:dyDescent="0.25">
      <c r="D29" t="s">
        <v>115</v>
      </c>
    </row>
    <row r="30" spans="4:7" x14ac:dyDescent="0.25">
      <c r="D30" t="s">
        <v>117</v>
      </c>
    </row>
    <row r="31" spans="4:7" x14ac:dyDescent="0.25">
      <c r="D31" t="s">
        <v>111</v>
      </c>
    </row>
    <row r="32" spans="4:7" x14ac:dyDescent="0.25">
      <c r="D32" t="s">
        <v>112</v>
      </c>
    </row>
    <row r="33" spans="4:4" x14ac:dyDescent="0.25">
      <c r="D33" s="67" t="s">
        <v>113</v>
      </c>
    </row>
    <row r="34" spans="4:4" x14ac:dyDescent="0.25">
      <c r="D34" s="66" t="s">
        <v>114</v>
      </c>
    </row>
    <row r="35" spans="4:4" x14ac:dyDescent="0.25">
      <c r="D35" t="s">
        <v>118</v>
      </c>
    </row>
    <row r="36" spans="4:4" x14ac:dyDescent="0.25">
      <c r="D36" t="s">
        <v>120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 Detail</vt:lpstr>
      <vt:lpstr>Simple View</vt:lpstr>
      <vt:lpstr>MAO calc</vt:lpstr>
      <vt:lpstr>Upscope Approx.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2016-05-26T10:07:47Z</cp:lastPrinted>
  <dcterms:created xsi:type="dcterms:W3CDTF">2016-05-17T07:34:05Z</dcterms:created>
  <dcterms:modified xsi:type="dcterms:W3CDTF">2016-05-27T14:35:49Z</dcterms:modified>
</cp:coreProperties>
</file>