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Cooling\PipingYoke\Modification\MaterialForREplus41\"/>
    </mc:Choice>
  </mc:AlternateContent>
  <bookViews>
    <workbookView xWindow="0" yWindow="-465" windowWidth="28800" windowHeight="18000" activeTab="1"/>
  </bookViews>
  <sheets>
    <sheet name="Hoses" sheetId="1" r:id="rId1"/>
    <sheet name="cables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4" i="1" l="1"/>
  <c r="O33" i="1"/>
  <c r="I24" i="1"/>
  <c r="I23" i="1"/>
  <c r="I21" i="1"/>
  <c r="I19" i="1"/>
  <c r="I17" i="1"/>
  <c r="I15" i="1"/>
  <c r="I13" i="1"/>
  <c r="I11" i="1"/>
  <c r="I9" i="1"/>
  <c r="I7" i="1"/>
  <c r="I34" i="1"/>
  <c r="I22" i="1"/>
  <c r="I20" i="1"/>
  <c r="I18" i="1"/>
  <c r="I16" i="1"/>
  <c r="I14" i="1"/>
  <c r="I12" i="1"/>
  <c r="I10" i="1"/>
  <c r="I8" i="1"/>
  <c r="I6" i="1"/>
  <c r="I33" i="1"/>
  <c r="C9" i="2"/>
  <c r="G9" i="2"/>
  <c r="C10" i="2"/>
  <c r="G10" i="2"/>
  <c r="C11" i="2"/>
  <c r="G11" i="2"/>
  <c r="C12" i="2"/>
  <c r="G12" i="2"/>
  <c r="C13" i="2"/>
  <c r="G13" i="2"/>
  <c r="G14" i="2"/>
  <c r="G15" i="2"/>
  <c r="D9" i="2"/>
  <c r="H9" i="2"/>
  <c r="D10" i="2"/>
  <c r="H10" i="2"/>
  <c r="D11" i="2"/>
  <c r="H11" i="2"/>
  <c r="D12" i="2"/>
  <c r="H12" i="2"/>
  <c r="D13" i="2"/>
  <c r="H13" i="2"/>
  <c r="H14" i="2"/>
  <c r="H15" i="2"/>
  <c r="H17" i="2"/>
  <c r="D14" i="2"/>
  <c r="C14" i="2"/>
  <c r="K24" i="1"/>
  <c r="L24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6" i="1"/>
  <c r="K22" i="1"/>
  <c r="K23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7" i="1"/>
  <c r="K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6" i="1"/>
  <c r="I26" i="1"/>
  <c r="I27" i="1"/>
  <c r="G26" i="1"/>
  <c r="G27" i="1"/>
</calcChain>
</file>

<file path=xl/sharedStrings.xml><?xml version="1.0" encoding="utf-8"?>
<sst xmlns="http://schemas.openxmlformats.org/spreadsheetml/2006/main" count="94" uniqueCount="77">
  <si>
    <t>1-2S</t>
  </si>
  <si>
    <t>1-2R</t>
  </si>
  <si>
    <t>3-4R</t>
  </si>
  <si>
    <t>3-4S</t>
  </si>
  <si>
    <t>5-6S</t>
  </si>
  <si>
    <t>5-6R</t>
  </si>
  <si>
    <t>7-8R</t>
  </si>
  <si>
    <t>7-8S</t>
  </si>
  <si>
    <t>9-10S</t>
  </si>
  <si>
    <t>9-10R</t>
  </si>
  <si>
    <t>11-12S</t>
  </si>
  <si>
    <t>11-12R</t>
  </si>
  <si>
    <t>13-14S</t>
  </si>
  <si>
    <t>13-14R</t>
  </si>
  <si>
    <t>15-16S</t>
  </si>
  <si>
    <t>15-16R</t>
  </si>
  <si>
    <t>17-18S</t>
  </si>
  <si>
    <t>17-18R</t>
  </si>
  <si>
    <t>total</t>
  </si>
  <si>
    <t>1-2</t>
  </si>
  <si>
    <t>3-4</t>
  </si>
  <si>
    <t>5-6</t>
  </si>
  <si>
    <t>7-8</t>
  </si>
  <si>
    <t>9-10</t>
  </si>
  <si>
    <t>11-12</t>
  </si>
  <si>
    <t>13-14</t>
  </si>
  <si>
    <t>15-16</t>
  </si>
  <si>
    <t>17-18</t>
  </si>
  <si>
    <t>Pcs.</t>
  </si>
  <si>
    <t>+ extra</t>
  </si>
  <si>
    <t>extra length m.</t>
  </si>
  <si>
    <t>total m.</t>
  </si>
  <si>
    <t>Lable</t>
  </si>
  <si>
    <t>01</t>
  </si>
  <si>
    <t>02</t>
  </si>
  <si>
    <t>03</t>
  </si>
  <si>
    <t>04</t>
  </si>
  <si>
    <t>05</t>
  </si>
  <si>
    <t>06</t>
  </si>
  <si>
    <t>MM</t>
  </si>
  <si>
    <t>1 to 9</t>
  </si>
  <si>
    <t>pipe name</t>
  </si>
  <si>
    <t>L mm.</t>
  </si>
  <si>
    <t>L m.</t>
  </si>
  <si>
    <t>chamber</t>
  </si>
  <si>
    <t>lable for valves &amp; DRAWING</t>
  </si>
  <si>
    <t>link</t>
  </si>
  <si>
    <t>on yoke</t>
  </si>
  <si>
    <t>off yoke</t>
  </si>
  <si>
    <t>HV Righr</t>
  </si>
  <si>
    <t>LV Right</t>
  </si>
  <si>
    <t>LV Left</t>
  </si>
  <si>
    <t>HV Left</t>
  </si>
  <si>
    <t>FO</t>
  </si>
  <si>
    <t>name</t>
  </si>
  <si>
    <t>collor</t>
  </si>
  <si>
    <t>Blue</t>
  </si>
  <si>
    <t>Black</t>
  </si>
  <si>
    <t>Green</t>
  </si>
  <si>
    <t>chamber m</t>
  </si>
  <si>
    <t>Total</t>
  </si>
  <si>
    <t>+extra</t>
  </si>
  <si>
    <t>for 1 off and 1 on yoke chamber</t>
  </si>
  <si>
    <t>m.</t>
  </si>
  <si>
    <t>Total Supply</t>
  </si>
  <si>
    <t>Total Return</t>
  </si>
  <si>
    <t>Total Link</t>
  </si>
  <si>
    <t>meters</t>
  </si>
  <si>
    <t>ft</t>
  </si>
  <si>
    <t>Material Available</t>
  </si>
  <si>
    <t xml:space="preserve"> Not arrived yet</t>
  </si>
  <si>
    <t>Done by Ivan</t>
  </si>
  <si>
    <t>Hose lengths for RE4/1 Mini Manifold connection</t>
  </si>
  <si>
    <t>One Endcap or two ?</t>
  </si>
  <si>
    <t>Modified by Ian 16 oct 2019</t>
  </si>
  <si>
    <t>What is this ???</t>
  </si>
  <si>
    <t xml:space="preserve">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</si>
</sst>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2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3" borderId="0" xfId="0" applyFill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6" xfId="0" applyBorder="1"/>
    <xf numFmtId="49" fontId="0" fillId="0" borderId="7" xfId="0" applyNumberFormat="1" applyBorder="1"/>
    <xf numFmtId="164" fontId="0" fillId="4" borderId="7" xfId="0" applyNumberFormat="1" applyFill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8" xfId="0" applyBorder="1"/>
    <xf numFmtId="0" fontId="0" fillId="0" borderId="11" xfId="0" applyBorder="1"/>
    <xf numFmtId="0" fontId="0" fillId="0" borderId="2" xfId="0" applyBorder="1"/>
    <xf numFmtId="0" fontId="1" fillId="2" borderId="14" xfId="1" applyBorder="1"/>
    <xf numFmtId="164" fontId="0" fillId="4" borderId="4" xfId="0" applyNumberFormat="1" applyFill="1" applyBorder="1"/>
    <xf numFmtId="49" fontId="0" fillId="5" borderId="0" xfId="0" applyNumberFormat="1" applyFill="1"/>
    <xf numFmtId="0" fontId="0" fillId="5" borderId="10" xfId="0" applyFill="1" applyBorder="1"/>
    <xf numFmtId="0" fontId="0" fillId="0" borderId="2" xfId="0" applyFill="1" applyBorder="1"/>
    <xf numFmtId="9" fontId="0" fillId="5" borderId="7" xfId="0" applyNumberFormat="1" applyFill="1" applyBorder="1"/>
    <xf numFmtId="0" fontId="0" fillId="6" borderId="0" xfId="0" applyFill="1"/>
    <xf numFmtId="0" fontId="0" fillId="0" borderId="10" xfId="0" applyFill="1" applyBorder="1"/>
    <xf numFmtId="0" fontId="0" fillId="0" borderId="15" xfId="0" applyFill="1" applyBorder="1"/>
    <xf numFmtId="49" fontId="0" fillId="0" borderId="13" xfId="0" applyNumberFormat="1" applyBorder="1"/>
    <xf numFmtId="0" fontId="0" fillId="0" borderId="15" xfId="0" applyBorder="1"/>
    <xf numFmtId="0" fontId="0" fillId="0" borderId="11" xfId="0" applyFill="1" applyBorder="1"/>
    <xf numFmtId="9" fontId="0" fillId="0" borderId="13" xfId="0" applyNumberFormat="1" applyBorder="1"/>
    <xf numFmtId="0" fontId="0" fillId="7" borderId="10" xfId="0" applyFill="1" applyBorder="1"/>
    <xf numFmtId="0" fontId="0" fillId="7" borderId="0" xfId="0" applyFill="1"/>
    <xf numFmtId="0" fontId="0" fillId="8" borderId="9" xfId="0" applyFill="1" applyBorder="1"/>
    <xf numFmtId="0" fontId="0" fillId="8" borderId="10" xfId="0" applyFill="1" applyBorder="1"/>
    <xf numFmtId="0" fontId="0" fillId="8" borderId="0" xfId="0" applyFill="1"/>
    <xf numFmtId="0" fontId="4" fillId="8" borderId="0" xfId="0" applyFont="1" applyFill="1" applyBorder="1"/>
    <xf numFmtId="0" fontId="4" fillId="7" borderId="0" xfId="0" applyFont="1" applyFill="1" applyBorder="1"/>
    <xf numFmtId="0" fontId="4" fillId="0" borderId="0" xfId="0" applyFont="1" applyFill="1" applyBorder="1"/>
    <xf numFmtId="0" fontId="0" fillId="0" borderId="0" xfId="0" applyBorder="1"/>
    <xf numFmtId="49" fontId="0" fillId="0" borderId="10" xfId="0" applyNumberForma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5"/>
  <sheetViews>
    <sheetView workbookViewId="0">
      <selection activeCell="D31" sqref="D31"/>
    </sheetView>
  </sheetViews>
  <sheetFormatPr defaultColWidth="8.85546875" defaultRowHeight="15" outlineLevelCol="1" x14ac:dyDescent="0.25"/>
  <cols>
    <col min="2" max="2" width="9.28515625" bestFit="1" customWidth="1"/>
    <col min="4" max="4" width="9.42578125" bestFit="1" customWidth="1"/>
    <col min="5" max="6" width="8.85546875" customWidth="1" outlineLevel="1"/>
    <col min="7" max="7" width="7.140625" customWidth="1" outlineLevel="1"/>
    <col min="8" max="8" width="13.28515625" customWidth="1" outlineLevel="1"/>
    <col min="11" max="11" width="20.7109375" bestFit="1" customWidth="1"/>
    <col min="12" max="12" width="24.140625" bestFit="1" customWidth="1"/>
  </cols>
  <sheetData>
    <row r="2" spans="2:12" ht="26.25" x14ac:dyDescent="0.4">
      <c r="E2" s="44" t="s">
        <v>72</v>
      </c>
      <c r="F2" s="44"/>
      <c r="G2" s="44"/>
      <c r="H2" s="44"/>
      <c r="I2" s="44"/>
    </row>
    <row r="3" spans="2:12" x14ac:dyDescent="0.25">
      <c r="F3" t="s">
        <v>73</v>
      </c>
    </row>
    <row r="4" spans="2:12" ht="15.75" thickBot="1" x14ac:dyDescent="0.3"/>
    <row r="5" spans="2:12" ht="15.75" thickBot="1" x14ac:dyDescent="0.3">
      <c r="B5" s="16" t="s">
        <v>39</v>
      </c>
      <c r="C5" s="11" t="s">
        <v>44</v>
      </c>
      <c r="D5" s="11" t="s">
        <v>41</v>
      </c>
      <c r="E5" s="11" t="s">
        <v>42</v>
      </c>
      <c r="F5" s="11" t="s">
        <v>28</v>
      </c>
      <c r="G5" s="11" t="s">
        <v>43</v>
      </c>
      <c r="H5" s="11" t="s">
        <v>30</v>
      </c>
      <c r="I5" s="11" t="s">
        <v>31</v>
      </c>
      <c r="J5" s="11"/>
      <c r="K5" s="12" t="s">
        <v>32</v>
      </c>
      <c r="L5" s="21" t="s">
        <v>45</v>
      </c>
    </row>
    <row r="6" spans="2:12" x14ac:dyDescent="0.25">
      <c r="B6" s="39" t="s">
        <v>33</v>
      </c>
      <c r="C6" s="40" t="s">
        <v>19</v>
      </c>
      <c r="D6" t="s">
        <v>0</v>
      </c>
      <c r="E6">
        <v>6807</v>
      </c>
      <c r="F6">
        <v>1</v>
      </c>
      <c r="G6">
        <f>E6*F6/1000</f>
        <v>6.8070000000000004</v>
      </c>
      <c r="H6" s="1">
        <v>1.5</v>
      </c>
      <c r="I6" s="32">
        <f t="shared" ref="I6:I23" si="0">(E6/1000+H6)*F6</f>
        <v>8.3070000000000004</v>
      </c>
      <c r="K6" s="9" t="str">
        <f>"RE4/1/"&amp;D6&amp;"/"&amp;$B$5&amp;B6</f>
        <v>RE4/1/1-2S/MM01</v>
      </c>
      <c r="L6" s="9" t="str">
        <f>D6</f>
        <v>1-2S</v>
      </c>
    </row>
    <row r="7" spans="2:12" x14ac:dyDescent="0.25">
      <c r="B7" s="39"/>
      <c r="C7" s="40"/>
      <c r="D7" t="s">
        <v>1</v>
      </c>
      <c r="E7">
        <v>9582</v>
      </c>
      <c r="F7">
        <v>1</v>
      </c>
      <c r="G7">
        <f t="shared" ref="G7:G24" si="1">E7*F7/1000</f>
        <v>9.5820000000000007</v>
      </c>
      <c r="H7" s="1">
        <v>1.5</v>
      </c>
      <c r="I7" s="30">
        <f t="shared" si="0"/>
        <v>11.082000000000001</v>
      </c>
      <c r="K7" s="10" t="str">
        <f>"RE4/1/"&amp;D7&amp;"/"&amp;$B$5&amp;B6</f>
        <v>RE4/1/1-2R/MM01</v>
      </c>
      <c r="L7" s="10" t="str">
        <f t="shared" ref="L7:L23" si="2">D7</f>
        <v>1-2R</v>
      </c>
    </row>
    <row r="8" spans="2:12" x14ac:dyDescent="0.25">
      <c r="B8" s="39" t="s">
        <v>34</v>
      </c>
      <c r="C8" s="40" t="s">
        <v>20</v>
      </c>
      <c r="D8" t="s">
        <v>3</v>
      </c>
      <c r="E8">
        <v>7150</v>
      </c>
      <c r="F8">
        <v>1</v>
      </c>
      <c r="G8">
        <f t="shared" si="1"/>
        <v>7.15</v>
      </c>
      <c r="H8" s="1">
        <v>1.5</v>
      </c>
      <c r="I8" s="33">
        <f t="shared" si="0"/>
        <v>8.65</v>
      </c>
      <c r="K8" s="10" t="str">
        <f>"RE4/1/"&amp;D8&amp;"/"&amp;$B$5&amp;B8</f>
        <v>RE4/1/3-4S/MM02</v>
      </c>
      <c r="L8" s="10" t="str">
        <f t="shared" si="2"/>
        <v>3-4S</v>
      </c>
    </row>
    <row r="9" spans="2:12" x14ac:dyDescent="0.25">
      <c r="B9" s="39"/>
      <c r="C9" s="40"/>
      <c r="D9" t="s">
        <v>2</v>
      </c>
      <c r="E9">
        <v>7321</v>
      </c>
      <c r="F9">
        <v>1</v>
      </c>
      <c r="G9">
        <f t="shared" si="1"/>
        <v>7.3209999999999997</v>
      </c>
      <c r="H9" s="1">
        <v>1.5</v>
      </c>
      <c r="I9" s="30">
        <f t="shared" si="0"/>
        <v>8.8209999999999997</v>
      </c>
      <c r="K9" s="10" t="str">
        <f>"RE4/1/"&amp;D9&amp;"/"&amp;$B$5&amp;B8</f>
        <v>RE4/1/3-4R/MM02</v>
      </c>
      <c r="L9" s="10" t="str">
        <f t="shared" si="2"/>
        <v>3-4R</v>
      </c>
    </row>
    <row r="10" spans="2:12" x14ac:dyDescent="0.25">
      <c r="B10" s="39" t="s">
        <v>35</v>
      </c>
      <c r="C10" s="40" t="s">
        <v>21</v>
      </c>
      <c r="D10" t="s">
        <v>4</v>
      </c>
      <c r="E10">
        <v>7923</v>
      </c>
      <c r="F10">
        <v>1</v>
      </c>
      <c r="G10">
        <f t="shared" si="1"/>
        <v>7.923</v>
      </c>
      <c r="H10" s="1">
        <v>1.5</v>
      </c>
      <c r="I10" s="33">
        <f t="shared" si="0"/>
        <v>9.423</v>
      </c>
      <c r="K10" s="10" t="str">
        <f>"RE4/1/"&amp;D10&amp;"/"&amp;$B$5&amp;B10</f>
        <v>RE4/1/5-6S/MM03</v>
      </c>
      <c r="L10" s="10" t="str">
        <f t="shared" si="2"/>
        <v>5-6S</v>
      </c>
    </row>
    <row r="11" spans="2:12" x14ac:dyDescent="0.25">
      <c r="B11" s="39"/>
      <c r="C11" s="40"/>
      <c r="D11" t="s">
        <v>5</v>
      </c>
      <c r="E11">
        <v>9022</v>
      </c>
      <c r="F11">
        <v>1</v>
      </c>
      <c r="G11">
        <f t="shared" si="1"/>
        <v>9.0220000000000002</v>
      </c>
      <c r="H11" s="1">
        <v>1.5</v>
      </c>
      <c r="I11" s="30">
        <f t="shared" si="0"/>
        <v>10.522</v>
      </c>
      <c r="K11" s="10" t="str">
        <f>"RE4/1/"&amp;D11&amp;"/"&amp;$B$5&amp;B10</f>
        <v>RE4/1/5-6R/MM03</v>
      </c>
      <c r="L11" s="10" t="str">
        <f t="shared" si="2"/>
        <v>5-6R</v>
      </c>
    </row>
    <row r="12" spans="2:12" x14ac:dyDescent="0.25">
      <c r="B12" s="39" t="s">
        <v>35</v>
      </c>
      <c r="C12" s="40" t="s">
        <v>22</v>
      </c>
      <c r="D12" t="s">
        <v>7</v>
      </c>
      <c r="E12">
        <v>10150</v>
      </c>
      <c r="F12">
        <v>1</v>
      </c>
      <c r="G12">
        <f t="shared" si="1"/>
        <v>10.15</v>
      </c>
      <c r="H12" s="1">
        <v>1.5</v>
      </c>
      <c r="I12" s="33">
        <f t="shared" si="0"/>
        <v>11.65</v>
      </c>
      <c r="K12" s="10" t="str">
        <f>"RE4/1/"&amp;D12&amp;"/"&amp;$B$5&amp;B12</f>
        <v>RE4/1/7-8S/MM03</v>
      </c>
      <c r="L12" s="10" t="str">
        <f t="shared" si="2"/>
        <v>7-8S</v>
      </c>
    </row>
    <row r="13" spans="2:12" x14ac:dyDescent="0.25">
      <c r="B13" s="39"/>
      <c r="C13" s="40"/>
      <c r="D13" t="s">
        <v>6</v>
      </c>
      <c r="E13">
        <v>7770</v>
      </c>
      <c r="F13">
        <v>1</v>
      </c>
      <c r="G13">
        <f t="shared" si="1"/>
        <v>7.77</v>
      </c>
      <c r="H13" s="1">
        <v>1.5</v>
      </c>
      <c r="I13" s="30">
        <f t="shared" si="0"/>
        <v>9.27</v>
      </c>
      <c r="K13" s="10" t="str">
        <f>"RE4/1/"&amp;D13&amp;"/"&amp;$B$5&amp;B12</f>
        <v>RE4/1/7-8R/MM03</v>
      </c>
      <c r="L13" s="10" t="str">
        <f t="shared" si="2"/>
        <v>7-8R</v>
      </c>
    </row>
    <row r="14" spans="2:12" x14ac:dyDescent="0.25">
      <c r="B14" s="39" t="s">
        <v>36</v>
      </c>
      <c r="C14" s="40" t="s">
        <v>23</v>
      </c>
      <c r="D14" t="s">
        <v>8</v>
      </c>
      <c r="E14">
        <v>6727</v>
      </c>
      <c r="F14">
        <v>1</v>
      </c>
      <c r="G14">
        <f t="shared" si="1"/>
        <v>6.7270000000000003</v>
      </c>
      <c r="H14" s="1">
        <v>1.5</v>
      </c>
      <c r="I14" s="33">
        <f t="shared" si="0"/>
        <v>8.2270000000000003</v>
      </c>
      <c r="K14" s="10" t="str">
        <f>"RE4/1/"&amp;D14&amp;"/"&amp;$B$5&amp;B14</f>
        <v>RE4/1/9-10S/MM04</v>
      </c>
      <c r="L14" s="10" t="str">
        <f t="shared" si="2"/>
        <v>9-10S</v>
      </c>
    </row>
    <row r="15" spans="2:12" x14ac:dyDescent="0.25">
      <c r="B15" s="39"/>
      <c r="C15" s="40"/>
      <c r="D15" t="s">
        <v>9</v>
      </c>
      <c r="E15">
        <v>6825</v>
      </c>
      <c r="F15">
        <v>1</v>
      </c>
      <c r="G15">
        <f t="shared" si="1"/>
        <v>6.8250000000000002</v>
      </c>
      <c r="H15" s="1">
        <v>1.5</v>
      </c>
      <c r="I15" s="30">
        <f t="shared" si="0"/>
        <v>8.3249999999999993</v>
      </c>
      <c r="K15" s="10" t="str">
        <f>"RE4/1/"&amp;D15&amp;"/"&amp;$B$5&amp;B14</f>
        <v>RE4/1/9-10R/MM04</v>
      </c>
      <c r="L15" s="10" t="str">
        <f t="shared" si="2"/>
        <v>9-10R</v>
      </c>
    </row>
    <row r="16" spans="2:12" x14ac:dyDescent="0.25">
      <c r="B16" s="39" t="s">
        <v>37</v>
      </c>
      <c r="C16" s="40" t="s">
        <v>24</v>
      </c>
      <c r="D16" t="s">
        <v>10</v>
      </c>
      <c r="E16">
        <v>8080</v>
      </c>
      <c r="F16">
        <v>1</v>
      </c>
      <c r="G16">
        <f t="shared" si="1"/>
        <v>8.08</v>
      </c>
      <c r="H16" s="1">
        <v>1.5</v>
      </c>
      <c r="I16" s="33">
        <f t="shared" si="0"/>
        <v>9.58</v>
      </c>
      <c r="K16" s="10" t="str">
        <f>"RE4/1/"&amp;D16&amp;"/"&amp;$B$5&amp;B16</f>
        <v>RE4/1/11-12S/MM05</v>
      </c>
      <c r="L16" s="10" t="str">
        <f t="shared" si="2"/>
        <v>11-12S</v>
      </c>
    </row>
    <row r="17" spans="2:12" x14ac:dyDescent="0.25">
      <c r="B17" s="39"/>
      <c r="C17" s="40"/>
      <c r="D17" t="s">
        <v>11</v>
      </c>
      <c r="E17">
        <v>5990</v>
      </c>
      <c r="F17">
        <v>1</v>
      </c>
      <c r="G17">
        <f t="shared" si="1"/>
        <v>5.99</v>
      </c>
      <c r="H17" s="1">
        <v>1.5</v>
      </c>
      <c r="I17" s="30">
        <f t="shared" si="0"/>
        <v>7.49</v>
      </c>
      <c r="K17" s="10" t="str">
        <f>"RE4/1/"&amp;D17&amp;"/"&amp;$B$5&amp;B16</f>
        <v>RE4/1/11-12R/MM05</v>
      </c>
      <c r="L17" s="10" t="str">
        <f t="shared" si="2"/>
        <v>11-12R</v>
      </c>
    </row>
    <row r="18" spans="2:12" x14ac:dyDescent="0.25">
      <c r="B18" s="39" t="s">
        <v>37</v>
      </c>
      <c r="C18" s="40" t="s">
        <v>25</v>
      </c>
      <c r="D18" t="s">
        <v>12</v>
      </c>
      <c r="E18">
        <v>9460</v>
      </c>
      <c r="F18">
        <v>1</v>
      </c>
      <c r="G18">
        <f t="shared" si="1"/>
        <v>9.4600000000000009</v>
      </c>
      <c r="H18" s="1">
        <v>1.5</v>
      </c>
      <c r="I18" s="33">
        <f t="shared" si="0"/>
        <v>10.96</v>
      </c>
      <c r="K18" s="10" t="str">
        <f>"RE4/1/"&amp;D18&amp;"/"&amp;$B$5&amp;B18</f>
        <v>RE4/1/13-14S/MM05</v>
      </c>
      <c r="L18" s="10" t="str">
        <f t="shared" si="2"/>
        <v>13-14S</v>
      </c>
    </row>
    <row r="19" spans="2:12" x14ac:dyDescent="0.25">
      <c r="B19" s="39"/>
      <c r="C19" s="40"/>
      <c r="D19" t="s">
        <v>13</v>
      </c>
      <c r="E19">
        <v>8025</v>
      </c>
      <c r="F19">
        <v>1</v>
      </c>
      <c r="G19">
        <f t="shared" si="1"/>
        <v>8.0250000000000004</v>
      </c>
      <c r="H19" s="1">
        <v>1.5</v>
      </c>
      <c r="I19" s="30">
        <f t="shared" si="0"/>
        <v>9.5250000000000004</v>
      </c>
      <c r="K19" s="10" t="str">
        <f>"RE4/1/"&amp;D19&amp;"/"&amp;$B$5&amp;B18</f>
        <v>RE4/1/13-14R/MM05</v>
      </c>
      <c r="L19" s="10" t="str">
        <f t="shared" si="2"/>
        <v>13-14R</v>
      </c>
    </row>
    <row r="20" spans="2:12" x14ac:dyDescent="0.25">
      <c r="B20" s="39" t="s">
        <v>38</v>
      </c>
      <c r="C20" s="40" t="s">
        <v>26</v>
      </c>
      <c r="D20" t="s">
        <v>14</v>
      </c>
      <c r="E20">
        <v>8070</v>
      </c>
      <c r="F20">
        <v>1</v>
      </c>
      <c r="G20">
        <f t="shared" si="1"/>
        <v>8.07</v>
      </c>
      <c r="H20" s="1">
        <v>1.5</v>
      </c>
      <c r="I20" s="33">
        <f t="shared" si="0"/>
        <v>9.57</v>
      </c>
      <c r="K20" s="10" t="str">
        <f>"RE4/1/"&amp;D20&amp;"/"&amp;$B$5&amp;B20</f>
        <v>RE4/1/15-16S/MM06</v>
      </c>
      <c r="L20" s="10" t="str">
        <f t="shared" si="2"/>
        <v>15-16S</v>
      </c>
    </row>
    <row r="21" spans="2:12" x14ac:dyDescent="0.25">
      <c r="B21" s="39"/>
      <c r="C21" s="40"/>
      <c r="D21" t="s">
        <v>15</v>
      </c>
      <c r="E21">
        <v>5730</v>
      </c>
      <c r="F21">
        <v>1</v>
      </c>
      <c r="G21">
        <f t="shared" si="1"/>
        <v>5.73</v>
      </c>
      <c r="H21" s="1">
        <v>1.5</v>
      </c>
      <c r="I21" s="30">
        <f t="shared" si="0"/>
        <v>7.23</v>
      </c>
      <c r="K21" s="10" t="str">
        <f>"RE4/1/"&amp;D21&amp;"/"&amp;$B$5&amp;B20</f>
        <v>RE4/1/15-16R/MM06</v>
      </c>
      <c r="L21" s="10" t="str">
        <f t="shared" si="2"/>
        <v>15-16R</v>
      </c>
    </row>
    <row r="22" spans="2:12" x14ac:dyDescent="0.25">
      <c r="B22" s="39" t="s">
        <v>33</v>
      </c>
      <c r="C22" s="40" t="s">
        <v>27</v>
      </c>
      <c r="D22" t="s">
        <v>16</v>
      </c>
      <c r="E22">
        <v>9110</v>
      </c>
      <c r="F22">
        <v>1</v>
      </c>
      <c r="G22">
        <f t="shared" si="1"/>
        <v>9.11</v>
      </c>
      <c r="H22" s="1">
        <v>1.5</v>
      </c>
      <c r="I22" s="33">
        <f t="shared" si="0"/>
        <v>10.61</v>
      </c>
      <c r="K22" s="10" t="str">
        <f>"RE4/1/"&amp;D22&amp;"/"&amp;$B$5&amp;B22</f>
        <v>RE4/1/17-18S/MM01</v>
      </c>
      <c r="L22" s="10" t="str">
        <f t="shared" si="2"/>
        <v>17-18S</v>
      </c>
    </row>
    <row r="23" spans="2:12" x14ac:dyDescent="0.25">
      <c r="B23" s="39"/>
      <c r="C23" s="40"/>
      <c r="D23" t="s">
        <v>17</v>
      </c>
      <c r="E23">
        <v>6360</v>
      </c>
      <c r="F23">
        <v>1</v>
      </c>
      <c r="G23">
        <f t="shared" si="1"/>
        <v>6.36</v>
      </c>
      <c r="H23" s="1">
        <v>1.5</v>
      </c>
      <c r="I23" s="30">
        <f t="shared" si="0"/>
        <v>7.86</v>
      </c>
      <c r="K23" s="10" t="str">
        <f>"RE4/1/"&amp;D23&amp;"/"&amp;$B$5&amp;B22</f>
        <v>RE4/1/17-18R/MM01</v>
      </c>
      <c r="L23" s="10" t="str">
        <f t="shared" si="2"/>
        <v>17-18R</v>
      </c>
    </row>
    <row r="24" spans="2:12" x14ac:dyDescent="0.25">
      <c r="B24" s="20" t="s">
        <v>46</v>
      </c>
      <c r="D24" s="19" t="s">
        <v>40</v>
      </c>
      <c r="E24">
        <v>1600</v>
      </c>
      <c r="F24">
        <v>9</v>
      </c>
      <c r="G24">
        <f t="shared" si="1"/>
        <v>14.4</v>
      </c>
      <c r="H24" s="1">
        <v>0.4</v>
      </c>
      <c r="I24" s="10">
        <f>(E24/1000+H24)*F24</f>
        <v>18</v>
      </c>
      <c r="K24" s="17" t="str">
        <f>"RE4/1/"&amp;B24&amp;"/"&amp;D24</f>
        <v>RE4/1/link/1 to 9</v>
      </c>
      <c r="L24" s="10" t="str">
        <f>B24&amp;"-"&amp;D24</f>
        <v>link-1 to 9</v>
      </c>
    </row>
    <row r="25" spans="2:12" ht="15.75" thickBot="1" x14ac:dyDescent="0.3">
      <c r="B25" s="10"/>
      <c r="I25" s="15"/>
      <c r="K25" s="10"/>
      <c r="L25" s="10"/>
    </row>
    <row r="26" spans="2:12" x14ac:dyDescent="0.25">
      <c r="B26" s="10"/>
      <c r="C26" s="2"/>
      <c r="D26" s="3" t="s">
        <v>18</v>
      </c>
      <c r="E26" s="3"/>
      <c r="F26" s="3"/>
      <c r="G26" s="4">
        <f>SUM(G6:G24)</f>
        <v>154.50200000000001</v>
      </c>
      <c r="H26" s="3"/>
      <c r="I26" s="18">
        <f>SUM(I6:I24)</f>
        <v>185.10199999999998</v>
      </c>
      <c r="J26" s="13"/>
      <c r="K26" s="10"/>
      <c r="L26" s="10"/>
    </row>
    <row r="27" spans="2:12" ht="15.75" thickBot="1" x14ac:dyDescent="0.3">
      <c r="B27" s="15"/>
      <c r="C27" s="5"/>
      <c r="D27" s="8" t="s">
        <v>18</v>
      </c>
      <c r="E27" s="6" t="s">
        <v>29</v>
      </c>
      <c r="F27" s="22">
        <v>0.2</v>
      </c>
      <c r="G27" s="7">
        <f>G26+G26*F27</f>
        <v>185.4024</v>
      </c>
      <c r="H27" s="8"/>
      <c r="I27" s="7">
        <f>I26+I26*F27</f>
        <v>222.12239999999997</v>
      </c>
      <c r="J27" s="14"/>
      <c r="K27" s="15"/>
      <c r="L27" s="15"/>
    </row>
    <row r="30" spans="2:12" x14ac:dyDescent="0.25">
      <c r="D30" t="s">
        <v>71</v>
      </c>
    </row>
    <row r="31" spans="2:12" x14ac:dyDescent="0.25">
      <c r="D31" t="s">
        <v>74</v>
      </c>
    </row>
    <row r="33" spans="8:16" x14ac:dyDescent="0.25">
      <c r="H33" s="34" t="s">
        <v>64</v>
      </c>
      <c r="I33" s="34">
        <f>I22+I20+I18+I16+I14+I12+I10+I8+I6</f>
        <v>86.977000000000004</v>
      </c>
      <c r="J33" s="34" t="s">
        <v>67</v>
      </c>
      <c r="L33" s="35" t="s">
        <v>69</v>
      </c>
      <c r="M33" s="35">
        <v>500</v>
      </c>
      <c r="N33" s="35" t="s">
        <v>68</v>
      </c>
      <c r="O33" s="35">
        <f>76.2*2</f>
        <v>152.4</v>
      </c>
      <c r="P33" s="35" t="s">
        <v>67</v>
      </c>
    </row>
    <row r="34" spans="8:16" x14ac:dyDescent="0.25">
      <c r="H34" s="31" t="s">
        <v>65</v>
      </c>
      <c r="I34" s="31">
        <f>I23+I21+I19+I17+I15+I13+I11+I9+I7</f>
        <v>80.125</v>
      </c>
      <c r="J34" s="31" t="s">
        <v>67</v>
      </c>
      <c r="L34" s="36" t="s">
        <v>69</v>
      </c>
      <c r="M34" s="36">
        <v>500</v>
      </c>
      <c r="N34" s="36" t="s">
        <v>68</v>
      </c>
      <c r="O34" s="36">
        <f>76.2*2</f>
        <v>152.4</v>
      </c>
      <c r="P34" s="36" t="s">
        <v>67</v>
      </c>
    </row>
    <row r="35" spans="8:16" x14ac:dyDescent="0.25">
      <c r="H35" t="s">
        <v>66</v>
      </c>
      <c r="I35">
        <v>18</v>
      </c>
      <c r="L35" s="37" t="s">
        <v>69</v>
      </c>
      <c r="M35" s="38" t="s">
        <v>70</v>
      </c>
      <c r="N35" s="38"/>
      <c r="O35" s="38"/>
      <c r="P35" s="38"/>
    </row>
  </sheetData>
  <mergeCells count="18">
    <mergeCell ref="B16:B17"/>
    <mergeCell ref="B18:B19"/>
    <mergeCell ref="C6:C7"/>
    <mergeCell ref="C8:C9"/>
    <mergeCell ref="C10:C11"/>
    <mergeCell ref="C12:C13"/>
    <mergeCell ref="C14:C15"/>
    <mergeCell ref="C16:C17"/>
    <mergeCell ref="B6:B7"/>
    <mergeCell ref="B8:B9"/>
    <mergeCell ref="B10:B11"/>
    <mergeCell ref="B12:B13"/>
    <mergeCell ref="B14:B15"/>
    <mergeCell ref="B20:B21"/>
    <mergeCell ref="B22:B23"/>
    <mergeCell ref="C18:C19"/>
    <mergeCell ref="C20:C21"/>
    <mergeCell ref="C22:C23"/>
  </mergeCells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8"/>
  <sheetViews>
    <sheetView tabSelected="1" workbookViewId="0">
      <selection activeCell="C18" sqref="C18"/>
    </sheetView>
  </sheetViews>
  <sheetFormatPr defaultColWidth="8.85546875" defaultRowHeight="15" x14ac:dyDescent="0.25"/>
  <cols>
    <col min="6" max="6" width="13.28515625" bestFit="1" customWidth="1"/>
  </cols>
  <sheetData>
    <row r="3" spans="2:8" x14ac:dyDescent="0.25">
      <c r="C3" t="s">
        <v>75</v>
      </c>
    </row>
    <row r="6" spans="2:8" ht="15.75" thickBot="1" x14ac:dyDescent="0.3">
      <c r="E6" t="s">
        <v>62</v>
      </c>
    </row>
    <row r="7" spans="2:8" x14ac:dyDescent="0.25">
      <c r="B7" s="41" t="s">
        <v>59</v>
      </c>
      <c r="C7" s="42"/>
      <c r="D7" s="42"/>
      <c r="E7" s="43"/>
      <c r="F7" s="9"/>
      <c r="G7" s="41" t="s">
        <v>59</v>
      </c>
      <c r="H7" s="43"/>
    </row>
    <row r="8" spans="2:8" ht="15.75" thickBot="1" x14ac:dyDescent="0.3">
      <c r="B8" s="5" t="s">
        <v>54</v>
      </c>
      <c r="C8" s="8" t="s">
        <v>47</v>
      </c>
      <c r="D8" s="8" t="s">
        <v>48</v>
      </c>
      <c r="E8" s="14" t="s">
        <v>55</v>
      </c>
      <c r="F8" s="28" t="s">
        <v>30</v>
      </c>
      <c r="G8" s="5" t="s">
        <v>47</v>
      </c>
      <c r="H8" s="14" t="s">
        <v>48</v>
      </c>
    </row>
    <row r="9" spans="2:8" x14ac:dyDescent="0.25">
      <c r="B9" s="9" t="s">
        <v>52</v>
      </c>
      <c r="C9" s="9">
        <f>1590/1000</f>
        <v>1.59</v>
      </c>
      <c r="D9" s="9">
        <f>1635/1000</f>
        <v>1.635</v>
      </c>
      <c r="E9" s="9" t="s">
        <v>58</v>
      </c>
      <c r="F9" s="23">
        <v>0.2</v>
      </c>
      <c r="G9" s="9">
        <f>C9+F9</f>
        <v>1.79</v>
      </c>
      <c r="H9" s="9">
        <f>D9+F9</f>
        <v>1.835</v>
      </c>
    </row>
    <row r="10" spans="2:8" x14ac:dyDescent="0.25">
      <c r="B10" s="10" t="s">
        <v>49</v>
      </c>
      <c r="C10" s="10">
        <f>1500/1000</f>
        <v>1.5</v>
      </c>
      <c r="D10" s="10">
        <f>1525/1000</f>
        <v>1.5249999999999999</v>
      </c>
      <c r="E10" s="10" t="s">
        <v>58</v>
      </c>
      <c r="F10" s="23">
        <v>0.2</v>
      </c>
      <c r="G10" s="10">
        <f t="shared" ref="G10:G13" si="0">C10+F10</f>
        <v>1.7</v>
      </c>
      <c r="H10" s="10">
        <f t="shared" ref="H10:H13" si="1">D10+F10</f>
        <v>1.7249999999999999</v>
      </c>
    </row>
    <row r="11" spans="2:8" x14ac:dyDescent="0.25">
      <c r="B11" s="10" t="s">
        <v>51</v>
      </c>
      <c r="C11" s="10">
        <f>1545/1000</f>
        <v>1.5449999999999999</v>
      </c>
      <c r="D11" s="10">
        <f>1570/1000</f>
        <v>1.57</v>
      </c>
      <c r="E11" s="10" t="s">
        <v>56</v>
      </c>
      <c r="F11" s="23">
        <v>0.2</v>
      </c>
      <c r="G11" s="10">
        <f t="shared" si="0"/>
        <v>1.7449999999999999</v>
      </c>
      <c r="H11" s="10">
        <f t="shared" si="1"/>
        <v>1.77</v>
      </c>
    </row>
    <row r="12" spans="2:8" x14ac:dyDescent="0.25">
      <c r="B12" s="10" t="s">
        <v>50</v>
      </c>
      <c r="C12" s="10">
        <f>1200/1000</f>
        <v>1.2</v>
      </c>
      <c r="D12" s="10">
        <f>1220/1000</f>
        <v>1.22</v>
      </c>
      <c r="E12" s="10" t="s">
        <v>56</v>
      </c>
      <c r="F12" s="23">
        <v>0.2</v>
      </c>
      <c r="G12" s="10">
        <f t="shared" si="0"/>
        <v>1.4</v>
      </c>
      <c r="H12" s="10">
        <f t="shared" si="1"/>
        <v>1.42</v>
      </c>
    </row>
    <row r="13" spans="2:8" ht="15.75" thickBot="1" x14ac:dyDescent="0.3">
      <c r="B13" s="15" t="s">
        <v>53</v>
      </c>
      <c r="C13" s="15">
        <f>1230/1000</f>
        <v>1.23</v>
      </c>
      <c r="D13" s="15">
        <f>1260/1000</f>
        <v>1.26</v>
      </c>
      <c r="E13" s="15" t="s">
        <v>57</v>
      </c>
      <c r="F13" s="23">
        <v>0.2</v>
      </c>
      <c r="G13" s="10">
        <f t="shared" si="0"/>
        <v>1.43</v>
      </c>
      <c r="H13" s="10">
        <f t="shared" si="1"/>
        <v>1.46</v>
      </c>
    </row>
    <row r="14" spans="2:8" ht="15.75" thickBot="1" x14ac:dyDescent="0.3">
      <c r="B14" s="24" t="s">
        <v>60</v>
      </c>
      <c r="C14" s="16">
        <f>SUM(C9:C13)</f>
        <v>7.0649999999999995</v>
      </c>
      <c r="D14" s="16">
        <f>SUM(D9:D13)</f>
        <v>7.21</v>
      </c>
      <c r="G14" s="15">
        <f>SUM(G9:G13)</f>
        <v>8.0649999999999995</v>
      </c>
      <c r="H14" s="15">
        <f>SUM(H9:H13)</f>
        <v>8.2100000000000009</v>
      </c>
    </row>
    <row r="15" spans="2:8" ht="15.75" thickBot="1" x14ac:dyDescent="0.3">
      <c r="B15" s="25" t="s">
        <v>60</v>
      </c>
      <c r="C15" s="26" t="s">
        <v>61</v>
      </c>
      <c r="D15" s="27"/>
      <c r="E15" s="11"/>
      <c r="F15" s="29">
        <v>0.2</v>
      </c>
      <c r="G15" s="16">
        <f>G14*F15+G14</f>
        <v>9.677999999999999</v>
      </c>
      <c r="H15" s="12">
        <f>H14*F15+H14</f>
        <v>9.8520000000000003</v>
      </c>
    </row>
    <row r="17" spans="3:9" x14ac:dyDescent="0.25">
      <c r="H17">
        <f>G15+H15</f>
        <v>19.53</v>
      </c>
      <c r="I17" t="s">
        <v>63</v>
      </c>
    </row>
    <row r="18" spans="3:9" x14ac:dyDescent="0.25">
      <c r="C18" t="s">
        <v>76</v>
      </c>
    </row>
  </sheetData>
  <mergeCells count="2">
    <mergeCell ref="B7:E7"/>
    <mergeCell ref="G7:H7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Hoses</vt:lpstr>
      <vt:lpstr>cables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Ian Crotty</cp:lastModifiedBy>
  <dcterms:created xsi:type="dcterms:W3CDTF">2019-07-24T14:54:53Z</dcterms:created>
  <dcterms:modified xsi:type="dcterms:W3CDTF">2019-10-16T13:09:13Z</dcterms:modified>
</cp:coreProperties>
</file>