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Websites\p\project-cms-rpc-endcap\RPC\UpscopeHighEta\RPCDevelopements\RE31and41\Services\Cooling\PipingYoke\Modification\"/>
    </mc:Choice>
  </mc:AlternateContent>
  <bookViews>
    <workbookView xWindow="0" yWindow="0" windowWidth="17895" windowHeight="8070"/>
  </bookViews>
  <sheets>
    <sheet name="Sheet1" sheetId="1" r:id="rId1"/>
  </sheet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8" i="1" l="1"/>
  <c r="M23" i="1"/>
  <c r="L23" i="1"/>
  <c r="I34" i="1"/>
  <c r="I35" i="1"/>
  <c r="I32" i="1"/>
  <c r="L14" i="1"/>
  <c r="L15" i="1"/>
  <c r="L16" i="1"/>
  <c r="L17" i="1"/>
  <c r="L18" i="1"/>
  <c r="L19" i="1"/>
  <c r="L20" i="1"/>
  <c r="L21" i="1"/>
  <c r="M14" i="1"/>
  <c r="M15" i="1"/>
  <c r="M16" i="1"/>
  <c r="M17" i="1"/>
  <c r="M18" i="1"/>
  <c r="M19" i="1"/>
  <c r="M20" i="1"/>
  <c r="M21" i="1"/>
  <c r="L13" i="1"/>
  <c r="J13" i="1"/>
  <c r="L24" i="1"/>
  <c r="I13" i="1"/>
  <c r="I14" i="1"/>
  <c r="I15" i="1"/>
  <c r="I16" i="1"/>
  <c r="I17" i="1"/>
  <c r="I18" i="1"/>
  <c r="I19" i="1"/>
  <c r="I20" i="1"/>
  <c r="I21" i="1"/>
  <c r="I23" i="1"/>
  <c r="G13" i="1"/>
  <c r="G14" i="1"/>
  <c r="G15" i="1"/>
  <c r="G16" i="1"/>
  <c r="G17" i="1"/>
  <c r="G18" i="1"/>
  <c r="G19" i="1"/>
  <c r="G20" i="1"/>
  <c r="G21" i="1"/>
  <c r="G23" i="1"/>
  <c r="G24" i="1"/>
  <c r="H23" i="1"/>
  <c r="F23" i="1"/>
  <c r="J21" i="1"/>
  <c r="I24" i="1"/>
  <c r="J14" i="1"/>
  <c r="J15" i="1"/>
  <c r="J16" i="1"/>
  <c r="J17" i="1"/>
  <c r="J18" i="1"/>
  <c r="J19" i="1"/>
  <c r="J20" i="1"/>
  <c r="J24" i="1"/>
  <c r="I26" i="1"/>
  <c r="I25" i="1"/>
  <c r="G26" i="1"/>
  <c r="G25" i="1"/>
  <c r="M13" i="1"/>
  <c r="I31" i="1"/>
  <c r="J23" i="1"/>
</calcChain>
</file>

<file path=xl/sharedStrings.xml><?xml version="1.0" encoding="utf-8"?>
<sst xmlns="http://schemas.openxmlformats.org/spreadsheetml/2006/main" count="70" uniqueCount="44">
  <si>
    <t xml:space="preserve"> Flexible for RE4/1 cooling ROUGH estimate</t>
  </si>
  <si>
    <t>Manifold</t>
  </si>
  <si>
    <t>Chambers</t>
  </si>
  <si>
    <t>RE4/1</t>
  </si>
  <si>
    <t>15 - 16</t>
  </si>
  <si>
    <t>17 - 18</t>
  </si>
  <si>
    <t>13 - 14</t>
  </si>
  <si>
    <t>11 - 12</t>
  </si>
  <si>
    <t>9 - 10</t>
  </si>
  <si>
    <t>7 - 8</t>
  </si>
  <si>
    <t>5 - 6</t>
  </si>
  <si>
    <t>3 - 4</t>
  </si>
  <si>
    <t>1 - 2</t>
  </si>
  <si>
    <t>Radius</t>
  </si>
  <si>
    <t>Periph.</t>
  </si>
  <si>
    <t>Nos Ch</t>
  </si>
  <si>
    <t>Supply</t>
  </si>
  <si>
    <t>Return</t>
  </si>
  <si>
    <t>Periph</t>
  </si>
  <si>
    <t>Tot.</t>
  </si>
  <si>
    <t>MM to Periph</t>
  </si>
  <si>
    <t>Perph Dist.</t>
  </si>
  <si>
    <t>Tot Periph</t>
  </si>
  <si>
    <t>Total</t>
  </si>
  <si>
    <t>[m]</t>
  </si>
  <si>
    <t>Total One End cap</t>
  </si>
  <si>
    <t>Two End caps</t>
  </si>
  <si>
    <t xml:space="preserve">Contingency 20 % </t>
  </si>
  <si>
    <t>RE3/1 flexibles</t>
  </si>
  <si>
    <t>2m</t>
  </si>
  <si>
    <t>per chamber</t>
  </si>
  <si>
    <t>18 chambers</t>
  </si>
  <si>
    <t>Contingency 20%</t>
  </si>
  <si>
    <t>Total RE4/1 and RE3/1</t>
  </si>
  <si>
    <t>Chamber Periph [m]</t>
  </si>
  <si>
    <t xml:space="preserve">Max </t>
  </si>
  <si>
    <t>Min</t>
  </si>
  <si>
    <t>Average</t>
  </si>
  <si>
    <t xml:space="preserve">Chamber </t>
  </si>
  <si>
    <t>supply</t>
  </si>
  <si>
    <t>return</t>
  </si>
  <si>
    <t xml:space="preserve">If use </t>
  </si>
  <si>
    <t>Ian</t>
  </si>
  <si>
    <t>Modified and corrected, 4 April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</si>
</sst>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49" fontId="0" fillId="0" borderId="0" xfId="0" applyNumberFormat="1"/>
    <xf numFmtId="49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2" borderId="1" xfId="0" applyFill="1" applyBorder="1"/>
    <xf numFmtId="164" fontId="0" fillId="0" borderId="1" xfId="0" applyNumberFormat="1" applyBorder="1"/>
    <xf numFmtId="164" fontId="0" fillId="0" borderId="0" xfId="0" applyNumberFormat="1"/>
    <xf numFmtId="164" fontId="0" fillId="0" borderId="1" xfId="0" applyNumberFormat="1" applyFill="1" applyBorder="1" applyAlignment="1">
      <alignment horizontal="center"/>
    </xf>
    <xf numFmtId="164" fontId="0" fillId="0" borderId="0" xfId="0" applyNumberFormat="1" applyFill="1" applyBorder="1" applyAlignment="1">
      <alignment horizontal="center"/>
    </xf>
    <xf numFmtId="164" fontId="0" fillId="0" borderId="0" xfId="0" applyNumberFormat="1" applyBorder="1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0" borderId="2" xfId="0" applyBorder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95250</xdr:colOff>
      <xdr:row>3</xdr:row>
      <xdr:rowOff>73640</xdr:rowOff>
    </xdr:from>
    <xdr:to>
      <xdr:col>26</xdr:col>
      <xdr:colOff>199086</xdr:colOff>
      <xdr:row>33</xdr:row>
      <xdr:rowOff>94523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53350" y="645140"/>
          <a:ext cx="7419036" cy="5735883"/>
        </a:xfrm>
        <a:prstGeom prst="rect">
          <a:avLst/>
        </a:prstGeom>
      </xdr:spPr>
    </xdr:pic>
    <xdr:clientData/>
  </xdr:twoCellAnchor>
  <xdr:twoCellAnchor>
    <xdr:from>
      <xdr:col>24</xdr:col>
      <xdr:colOff>381000</xdr:colOff>
      <xdr:row>17</xdr:row>
      <xdr:rowOff>142875</xdr:rowOff>
    </xdr:from>
    <xdr:to>
      <xdr:col>26</xdr:col>
      <xdr:colOff>209550</xdr:colOff>
      <xdr:row>20</xdr:row>
      <xdr:rowOff>180975</xdr:rowOff>
    </xdr:to>
    <xdr:sp macro="" textlink="">
      <xdr:nvSpPr>
        <xdr:cNvPr id="3" name="TextBox 2"/>
        <xdr:cNvSpPr txBox="1"/>
      </xdr:nvSpPr>
      <xdr:spPr>
        <a:xfrm>
          <a:off x="14135100" y="3381375"/>
          <a:ext cx="1047750" cy="6096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100"/>
            <a:t>Near Mini Manifold </a:t>
          </a:r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#1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 circuits</a:t>
          </a:r>
          <a:endParaRPr lang="en-GB">
            <a:effectLst/>
          </a:endParaRPr>
        </a:p>
        <a:p>
          <a:endParaRPr lang="en-GB" sz="1100"/>
        </a:p>
        <a:p>
          <a:r>
            <a:rPr lang="en-GB" sz="1100"/>
            <a:t>			</a:t>
          </a:r>
        </a:p>
      </xdr:txBody>
    </xdr:sp>
    <xdr:clientData/>
  </xdr:twoCellAnchor>
  <xdr:twoCellAnchor>
    <xdr:from>
      <xdr:col>19</xdr:col>
      <xdr:colOff>409575</xdr:colOff>
      <xdr:row>15</xdr:row>
      <xdr:rowOff>123825</xdr:rowOff>
    </xdr:from>
    <xdr:to>
      <xdr:col>21</xdr:col>
      <xdr:colOff>0</xdr:colOff>
      <xdr:row>16</xdr:row>
      <xdr:rowOff>180975</xdr:rowOff>
    </xdr:to>
    <xdr:sp macro="" textlink="">
      <xdr:nvSpPr>
        <xdr:cNvPr id="4" name="TextBox 3"/>
        <xdr:cNvSpPr txBox="1"/>
      </xdr:nvSpPr>
      <xdr:spPr>
        <a:xfrm>
          <a:off x="11001375" y="2981325"/>
          <a:ext cx="809625" cy="2476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/>
            <a:t>RE4/1/01</a:t>
          </a:r>
        </a:p>
      </xdr:txBody>
    </xdr:sp>
    <xdr:clientData/>
  </xdr:twoCellAnchor>
  <xdr:twoCellAnchor>
    <xdr:from>
      <xdr:col>21</xdr:col>
      <xdr:colOff>514350</xdr:colOff>
      <xdr:row>10</xdr:row>
      <xdr:rowOff>9525</xdr:rowOff>
    </xdr:from>
    <xdr:to>
      <xdr:col>24</xdr:col>
      <xdr:colOff>347663</xdr:colOff>
      <xdr:row>10</xdr:row>
      <xdr:rowOff>95250</xdr:rowOff>
    </xdr:to>
    <xdr:cxnSp macro="">
      <xdr:nvCxnSpPr>
        <xdr:cNvPr id="6" name="Straight Arrow Connector 5"/>
        <xdr:cNvCxnSpPr/>
      </xdr:nvCxnSpPr>
      <xdr:spPr>
        <a:xfrm flipH="1">
          <a:off x="12439650" y="1914525"/>
          <a:ext cx="1662113" cy="85725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352425</xdr:colOff>
      <xdr:row>8</xdr:row>
      <xdr:rowOff>114301</xdr:rowOff>
    </xdr:from>
    <xdr:to>
      <xdr:col>26</xdr:col>
      <xdr:colOff>114300</xdr:colOff>
      <xdr:row>12</xdr:row>
      <xdr:rowOff>28575</xdr:rowOff>
    </xdr:to>
    <xdr:sp macro="" textlink="">
      <xdr:nvSpPr>
        <xdr:cNvPr id="7" name="TextBox 6"/>
        <xdr:cNvSpPr txBox="1"/>
      </xdr:nvSpPr>
      <xdr:spPr>
        <a:xfrm>
          <a:off x="14106525" y="1638301"/>
          <a:ext cx="981075" cy="67627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/>
            <a:t>Near Mini Manifold #2</a:t>
          </a:r>
        </a:p>
        <a:p>
          <a:r>
            <a:rPr lang="en-GB" sz="1100"/>
            <a:t>1 circuit</a:t>
          </a:r>
        </a:p>
      </xdr:txBody>
    </xdr:sp>
    <xdr:clientData/>
  </xdr:twoCellAnchor>
  <xdr:twoCellAnchor>
    <xdr:from>
      <xdr:col>24</xdr:col>
      <xdr:colOff>295274</xdr:colOff>
      <xdr:row>25</xdr:row>
      <xdr:rowOff>152400</xdr:rowOff>
    </xdr:from>
    <xdr:to>
      <xdr:col>26</xdr:col>
      <xdr:colOff>190499</xdr:colOff>
      <xdr:row>29</xdr:row>
      <xdr:rowOff>0</xdr:rowOff>
    </xdr:to>
    <xdr:sp macro="" textlink="">
      <xdr:nvSpPr>
        <xdr:cNvPr id="8" name="TextBox 7"/>
        <xdr:cNvSpPr txBox="1"/>
      </xdr:nvSpPr>
      <xdr:spPr>
        <a:xfrm>
          <a:off x="14049374" y="4914900"/>
          <a:ext cx="1114425" cy="6096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/>
            <a:t>Near Mini Manifold #6</a:t>
          </a:r>
        </a:p>
        <a:p>
          <a:r>
            <a:rPr lang="en-GB" sz="1100"/>
            <a:t>1 circuit</a:t>
          </a:r>
        </a:p>
      </xdr:txBody>
    </xdr:sp>
    <xdr:clientData/>
  </xdr:twoCellAnchor>
  <xdr:twoCellAnchor>
    <xdr:from>
      <xdr:col>14</xdr:col>
      <xdr:colOff>95250</xdr:colOff>
      <xdr:row>28</xdr:row>
      <xdr:rowOff>171450</xdr:rowOff>
    </xdr:from>
    <xdr:to>
      <xdr:col>16</xdr:col>
      <xdr:colOff>200025</xdr:colOff>
      <xdr:row>32</xdr:row>
      <xdr:rowOff>152400</xdr:rowOff>
    </xdr:to>
    <xdr:sp macro="" textlink="">
      <xdr:nvSpPr>
        <xdr:cNvPr id="9" name="TextBox 8"/>
        <xdr:cNvSpPr txBox="1"/>
      </xdr:nvSpPr>
      <xdr:spPr>
        <a:xfrm>
          <a:off x="7753350" y="5505450"/>
          <a:ext cx="1323975" cy="7429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 sz="1100"/>
        </a:p>
      </xdr:txBody>
    </xdr:sp>
    <xdr:clientData/>
  </xdr:twoCellAnchor>
  <xdr:twoCellAnchor>
    <xdr:from>
      <xdr:col>14</xdr:col>
      <xdr:colOff>447675</xdr:colOff>
      <xdr:row>8</xdr:row>
      <xdr:rowOff>187940</xdr:rowOff>
    </xdr:from>
    <xdr:to>
      <xdr:col>16</xdr:col>
      <xdr:colOff>209550</xdr:colOff>
      <xdr:row>11</xdr:row>
      <xdr:rowOff>130789</xdr:rowOff>
    </xdr:to>
    <xdr:sp macro="" textlink="">
      <xdr:nvSpPr>
        <xdr:cNvPr id="11" name="TextBox 10"/>
        <xdr:cNvSpPr txBox="1"/>
      </xdr:nvSpPr>
      <xdr:spPr>
        <a:xfrm>
          <a:off x="8105775" y="1711940"/>
          <a:ext cx="981075" cy="51434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/>
            <a:t>Far Mini Manifold #3</a:t>
          </a:r>
        </a:p>
      </xdr:txBody>
    </xdr:sp>
    <xdr:clientData/>
  </xdr:twoCellAnchor>
  <xdr:twoCellAnchor>
    <xdr:from>
      <xdr:col>14</xdr:col>
      <xdr:colOff>466725</xdr:colOff>
      <xdr:row>25</xdr:row>
      <xdr:rowOff>45065</xdr:rowOff>
    </xdr:from>
    <xdr:to>
      <xdr:col>16</xdr:col>
      <xdr:colOff>228600</xdr:colOff>
      <xdr:row>27</xdr:row>
      <xdr:rowOff>178414</xdr:rowOff>
    </xdr:to>
    <xdr:sp macro="" textlink="">
      <xdr:nvSpPr>
        <xdr:cNvPr id="12" name="TextBox 11"/>
        <xdr:cNvSpPr txBox="1"/>
      </xdr:nvSpPr>
      <xdr:spPr>
        <a:xfrm>
          <a:off x="8124825" y="4807565"/>
          <a:ext cx="981075" cy="51434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/>
            <a:t>Far Mini Manifold #5</a:t>
          </a:r>
        </a:p>
      </xdr:txBody>
    </xdr:sp>
    <xdr:clientData/>
  </xdr:twoCellAnchor>
  <xdr:twoCellAnchor>
    <xdr:from>
      <xdr:col>14</xdr:col>
      <xdr:colOff>504825</xdr:colOff>
      <xdr:row>17</xdr:row>
      <xdr:rowOff>73640</xdr:rowOff>
    </xdr:from>
    <xdr:to>
      <xdr:col>16</xdr:col>
      <xdr:colOff>266700</xdr:colOff>
      <xdr:row>20</xdr:row>
      <xdr:rowOff>16489</xdr:rowOff>
    </xdr:to>
    <xdr:sp macro="" textlink="">
      <xdr:nvSpPr>
        <xdr:cNvPr id="13" name="TextBox 12"/>
        <xdr:cNvSpPr txBox="1"/>
      </xdr:nvSpPr>
      <xdr:spPr>
        <a:xfrm>
          <a:off x="8162925" y="3312140"/>
          <a:ext cx="981075" cy="51434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/>
            <a:t>Far Mini Manifold #4</a:t>
          </a:r>
        </a:p>
      </xdr:txBody>
    </xdr:sp>
    <xdr:clientData/>
  </xdr:twoCellAnchor>
  <xdr:twoCellAnchor>
    <xdr:from>
      <xdr:col>23</xdr:col>
      <xdr:colOff>228600</xdr:colOff>
      <xdr:row>19</xdr:row>
      <xdr:rowOff>16490</xdr:rowOff>
    </xdr:from>
    <xdr:to>
      <xdr:col>24</xdr:col>
      <xdr:colOff>357189</xdr:colOff>
      <xdr:row>19</xdr:row>
      <xdr:rowOff>38100</xdr:rowOff>
    </xdr:to>
    <xdr:cxnSp macro="">
      <xdr:nvCxnSpPr>
        <xdr:cNvPr id="14" name="Straight Arrow Connector 13"/>
        <xdr:cNvCxnSpPr/>
      </xdr:nvCxnSpPr>
      <xdr:spPr>
        <a:xfrm flipH="1">
          <a:off x="13373100" y="3635990"/>
          <a:ext cx="738189" cy="21610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209550</xdr:colOff>
      <xdr:row>25</xdr:row>
      <xdr:rowOff>161925</xdr:rowOff>
    </xdr:from>
    <xdr:to>
      <xdr:col>24</xdr:col>
      <xdr:colOff>300039</xdr:colOff>
      <xdr:row>27</xdr:row>
      <xdr:rowOff>45065</xdr:rowOff>
    </xdr:to>
    <xdr:cxnSp macro="">
      <xdr:nvCxnSpPr>
        <xdr:cNvPr id="15" name="Straight Arrow Connector 14"/>
        <xdr:cNvCxnSpPr/>
      </xdr:nvCxnSpPr>
      <xdr:spPr>
        <a:xfrm flipH="1" flipV="1">
          <a:off x="12744450" y="4924425"/>
          <a:ext cx="1309689" cy="264140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185740</xdr:colOff>
      <xdr:row>16</xdr:row>
      <xdr:rowOff>159365</xdr:rowOff>
    </xdr:from>
    <xdr:to>
      <xdr:col>21</xdr:col>
      <xdr:colOff>304800</xdr:colOff>
      <xdr:row>18</xdr:row>
      <xdr:rowOff>142875</xdr:rowOff>
    </xdr:to>
    <xdr:cxnSp macro="">
      <xdr:nvCxnSpPr>
        <xdr:cNvPr id="18" name="Straight Arrow Connector 17"/>
        <xdr:cNvCxnSpPr/>
      </xdr:nvCxnSpPr>
      <xdr:spPr>
        <a:xfrm>
          <a:off x="11501440" y="3207365"/>
          <a:ext cx="728660" cy="364510"/>
        </a:xfrm>
        <a:prstGeom prst="straightConnector1">
          <a:avLst/>
        </a:prstGeom>
        <a:ln w="285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47"/>
  <sheetViews>
    <sheetView tabSelected="1" workbookViewId="0">
      <selection activeCell="B28" sqref="B28"/>
    </sheetView>
  </sheetViews>
  <sheetFormatPr defaultRowHeight="15" x14ac:dyDescent="0.25"/>
  <cols>
    <col min="9" max="9" width="12" bestFit="1" customWidth="1"/>
    <col min="10" max="10" width="12.28515625" customWidth="1"/>
    <col min="12" max="12" width="11.140625" customWidth="1"/>
  </cols>
  <sheetData>
    <row r="3" spans="1:13" ht="23.25" x14ac:dyDescent="0.35">
      <c r="B3" s="14" t="s">
        <v>0</v>
      </c>
      <c r="K3" t="s">
        <v>42</v>
      </c>
    </row>
    <row r="4" spans="1:13" x14ac:dyDescent="0.25">
      <c r="I4" s="11" t="s">
        <v>34</v>
      </c>
      <c r="K4" t="s">
        <v>43</v>
      </c>
    </row>
    <row r="5" spans="1:13" x14ac:dyDescent="0.25">
      <c r="I5" s="11"/>
    </row>
    <row r="6" spans="1:13" x14ac:dyDescent="0.25">
      <c r="I6">
        <v>1.3</v>
      </c>
      <c r="J6" t="s">
        <v>24</v>
      </c>
    </row>
    <row r="8" spans="1:13" x14ac:dyDescent="0.25">
      <c r="A8" t="s">
        <v>2</v>
      </c>
      <c r="B8" s="4" t="s">
        <v>1</v>
      </c>
      <c r="C8" s="4" t="s">
        <v>38</v>
      </c>
      <c r="D8" s="4" t="s">
        <v>38</v>
      </c>
      <c r="E8" s="13" t="s">
        <v>13</v>
      </c>
      <c r="F8" s="4" t="s">
        <v>14</v>
      </c>
      <c r="G8" s="12" t="s">
        <v>21</v>
      </c>
      <c r="H8" s="4" t="s">
        <v>14</v>
      </c>
      <c r="I8" s="4" t="s">
        <v>18</v>
      </c>
      <c r="J8" t="s">
        <v>22</v>
      </c>
      <c r="K8" s="11" t="s">
        <v>20</v>
      </c>
      <c r="L8" s="11" t="s">
        <v>25</v>
      </c>
      <c r="M8" s="11" t="s">
        <v>26</v>
      </c>
    </row>
    <row r="9" spans="1:13" x14ac:dyDescent="0.25">
      <c r="A9" t="s">
        <v>3</v>
      </c>
      <c r="C9" s="4" t="s">
        <v>39</v>
      </c>
      <c r="D9" s="4" t="s">
        <v>40</v>
      </c>
      <c r="F9" s="4" t="s">
        <v>15</v>
      </c>
      <c r="G9" s="12"/>
      <c r="H9" s="4" t="s">
        <v>15</v>
      </c>
      <c r="I9" s="4" t="s">
        <v>19</v>
      </c>
      <c r="K9" s="11"/>
      <c r="L9" s="11"/>
      <c r="M9" s="11"/>
    </row>
    <row r="10" spans="1:13" x14ac:dyDescent="0.25">
      <c r="F10" s="4" t="s">
        <v>16</v>
      </c>
      <c r="H10" s="4" t="s">
        <v>17</v>
      </c>
    </row>
    <row r="11" spans="1:13" x14ac:dyDescent="0.25">
      <c r="E11" s="4" t="s">
        <v>24</v>
      </c>
      <c r="F11" s="4" t="s">
        <v>24</v>
      </c>
      <c r="G11" s="4" t="s">
        <v>24</v>
      </c>
      <c r="H11" s="4" t="s">
        <v>24</v>
      </c>
      <c r="I11" s="4" t="s">
        <v>24</v>
      </c>
      <c r="J11" s="4" t="s">
        <v>24</v>
      </c>
      <c r="K11" s="4" t="s">
        <v>24</v>
      </c>
      <c r="L11" s="4" t="s">
        <v>24</v>
      </c>
      <c r="M11" s="4" t="s">
        <v>24</v>
      </c>
    </row>
    <row r="13" spans="1:13" x14ac:dyDescent="0.25">
      <c r="A13" s="2" t="s">
        <v>5</v>
      </c>
      <c r="B13" s="3">
        <v>1</v>
      </c>
      <c r="C13" s="4">
        <v>17</v>
      </c>
      <c r="D13" s="4">
        <v>18</v>
      </c>
      <c r="E13" s="3">
        <v>4</v>
      </c>
      <c r="F13" s="3">
        <v>3</v>
      </c>
      <c r="G13" s="3">
        <f>F13*I$6</f>
        <v>3.9000000000000004</v>
      </c>
      <c r="H13" s="3">
        <v>6</v>
      </c>
      <c r="I13" s="3">
        <f>H13*I$6</f>
        <v>7.8000000000000007</v>
      </c>
      <c r="J13" s="3">
        <f>G13+I13</f>
        <v>11.700000000000001</v>
      </c>
      <c r="K13" s="3">
        <v>2</v>
      </c>
      <c r="L13" s="4">
        <f>SUM(E13+E13+J13+K13)</f>
        <v>21.700000000000003</v>
      </c>
      <c r="M13" s="4">
        <f>L13*2</f>
        <v>43.400000000000006</v>
      </c>
    </row>
    <row r="14" spans="1:13" x14ac:dyDescent="0.25">
      <c r="A14" s="2" t="s">
        <v>4</v>
      </c>
      <c r="B14" s="3">
        <v>6</v>
      </c>
      <c r="C14" s="4">
        <v>15</v>
      </c>
      <c r="D14" s="4">
        <v>16</v>
      </c>
      <c r="E14" s="3">
        <v>4</v>
      </c>
      <c r="F14" s="3">
        <v>3</v>
      </c>
      <c r="G14" s="3">
        <f t="shared" ref="G14:G21" si="0">F14*I$6</f>
        <v>3.9000000000000004</v>
      </c>
      <c r="H14" s="3">
        <v>5</v>
      </c>
      <c r="I14" s="3">
        <f t="shared" ref="I14:I20" si="1">H14*I$6</f>
        <v>6.5</v>
      </c>
      <c r="J14" s="3">
        <f t="shared" ref="J14:J20" si="2">G14+I14</f>
        <v>10.4</v>
      </c>
      <c r="K14" s="3">
        <v>2</v>
      </c>
      <c r="L14" s="4">
        <f t="shared" ref="L14:L21" si="3">SUM(E14+E14+J14+K14)</f>
        <v>20.399999999999999</v>
      </c>
      <c r="M14" s="4">
        <f t="shared" ref="M14:M21" si="4">L14*2</f>
        <v>40.799999999999997</v>
      </c>
    </row>
    <row r="15" spans="1:13" x14ac:dyDescent="0.25">
      <c r="A15" s="2" t="s">
        <v>6</v>
      </c>
      <c r="B15" s="3">
        <v>5</v>
      </c>
      <c r="C15" s="4">
        <v>13</v>
      </c>
      <c r="D15" s="4">
        <v>14</v>
      </c>
      <c r="E15" s="3">
        <v>4</v>
      </c>
      <c r="F15" s="3">
        <v>4</v>
      </c>
      <c r="G15" s="3">
        <f t="shared" si="0"/>
        <v>5.2</v>
      </c>
      <c r="H15" s="3">
        <v>1</v>
      </c>
      <c r="I15" s="3">
        <f t="shared" si="1"/>
        <v>1.3</v>
      </c>
      <c r="J15" s="3">
        <f t="shared" si="2"/>
        <v>6.5</v>
      </c>
      <c r="K15" s="3">
        <v>2</v>
      </c>
      <c r="L15" s="4">
        <f t="shared" si="3"/>
        <v>16.5</v>
      </c>
      <c r="M15" s="4">
        <f t="shared" si="4"/>
        <v>33</v>
      </c>
    </row>
    <row r="16" spans="1:13" x14ac:dyDescent="0.25">
      <c r="A16" s="2" t="s">
        <v>7</v>
      </c>
      <c r="B16" s="3">
        <v>5</v>
      </c>
      <c r="C16" s="4">
        <v>11</v>
      </c>
      <c r="D16" s="4">
        <v>12</v>
      </c>
      <c r="E16" s="3">
        <v>4</v>
      </c>
      <c r="F16" s="3">
        <v>5</v>
      </c>
      <c r="G16" s="3">
        <f t="shared" si="0"/>
        <v>6.5</v>
      </c>
      <c r="H16" s="3">
        <v>3</v>
      </c>
      <c r="I16" s="3">
        <f t="shared" si="1"/>
        <v>3.9000000000000004</v>
      </c>
      <c r="J16" s="3">
        <f t="shared" si="2"/>
        <v>10.4</v>
      </c>
      <c r="K16" s="3">
        <v>2</v>
      </c>
      <c r="L16" s="4">
        <f t="shared" si="3"/>
        <v>20.399999999999999</v>
      </c>
      <c r="M16" s="4">
        <f t="shared" si="4"/>
        <v>40.799999999999997</v>
      </c>
    </row>
    <row r="17" spans="1:14" x14ac:dyDescent="0.25">
      <c r="A17" s="2" t="s">
        <v>8</v>
      </c>
      <c r="B17" s="3">
        <v>4</v>
      </c>
      <c r="C17" s="4">
        <v>9</v>
      </c>
      <c r="D17" s="4">
        <v>10</v>
      </c>
      <c r="E17" s="3">
        <v>4</v>
      </c>
      <c r="F17" s="3">
        <v>4</v>
      </c>
      <c r="G17" s="3">
        <f t="shared" si="0"/>
        <v>5.2</v>
      </c>
      <c r="H17" s="3">
        <v>2</v>
      </c>
      <c r="I17" s="3">
        <f t="shared" si="1"/>
        <v>2.6</v>
      </c>
      <c r="J17" s="3">
        <f t="shared" si="2"/>
        <v>7.8000000000000007</v>
      </c>
      <c r="K17" s="3">
        <v>2</v>
      </c>
      <c r="L17" s="4">
        <f t="shared" si="3"/>
        <v>17.8</v>
      </c>
      <c r="M17" s="4">
        <f t="shared" si="4"/>
        <v>35.6</v>
      </c>
    </row>
    <row r="18" spans="1:14" x14ac:dyDescent="0.25">
      <c r="A18" s="2" t="s">
        <v>9</v>
      </c>
      <c r="B18" s="3">
        <v>3</v>
      </c>
      <c r="C18" s="4">
        <v>7</v>
      </c>
      <c r="D18" s="4">
        <v>8</v>
      </c>
      <c r="E18" s="3">
        <v>4</v>
      </c>
      <c r="F18" s="3">
        <v>2</v>
      </c>
      <c r="G18" s="3">
        <f t="shared" si="0"/>
        <v>2.6</v>
      </c>
      <c r="H18" s="3">
        <v>4</v>
      </c>
      <c r="I18" s="3">
        <f t="shared" si="1"/>
        <v>5.2</v>
      </c>
      <c r="J18" s="3">
        <f t="shared" si="2"/>
        <v>7.8000000000000007</v>
      </c>
      <c r="K18" s="3">
        <v>2</v>
      </c>
      <c r="L18" s="4">
        <f t="shared" si="3"/>
        <v>17.8</v>
      </c>
      <c r="M18" s="4">
        <f t="shared" si="4"/>
        <v>35.6</v>
      </c>
    </row>
    <row r="19" spans="1:14" x14ac:dyDescent="0.25">
      <c r="A19" s="2" t="s">
        <v>10</v>
      </c>
      <c r="B19" s="3">
        <v>3</v>
      </c>
      <c r="C19" s="4">
        <v>5</v>
      </c>
      <c r="D19" s="4">
        <v>6</v>
      </c>
      <c r="E19" s="3">
        <v>4</v>
      </c>
      <c r="F19" s="3">
        <v>6</v>
      </c>
      <c r="G19" s="3">
        <f t="shared" si="0"/>
        <v>7.8000000000000007</v>
      </c>
      <c r="H19" s="3">
        <v>3</v>
      </c>
      <c r="I19" s="3">
        <f t="shared" si="1"/>
        <v>3.9000000000000004</v>
      </c>
      <c r="J19" s="3">
        <f t="shared" si="2"/>
        <v>11.700000000000001</v>
      </c>
      <c r="K19" s="3">
        <v>2</v>
      </c>
      <c r="L19" s="4">
        <f t="shared" si="3"/>
        <v>21.700000000000003</v>
      </c>
      <c r="M19" s="4">
        <f t="shared" si="4"/>
        <v>43.400000000000006</v>
      </c>
    </row>
    <row r="20" spans="1:14" x14ac:dyDescent="0.25">
      <c r="A20" s="2" t="s">
        <v>11</v>
      </c>
      <c r="B20" s="3">
        <v>2</v>
      </c>
      <c r="C20" s="4">
        <v>3</v>
      </c>
      <c r="D20" s="4">
        <v>4</v>
      </c>
      <c r="E20" s="3">
        <v>4</v>
      </c>
      <c r="F20" s="3">
        <v>2</v>
      </c>
      <c r="G20" s="3">
        <f t="shared" si="0"/>
        <v>2.6</v>
      </c>
      <c r="H20" s="3">
        <v>4</v>
      </c>
      <c r="I20" s="3">
        <f t="shared" si="1"/>
        <v>5.2</v>
      </c>
      <c r="J20" s="3">
        <f t="shared" si="2"/>
        <v>7.8000000000000007</v>
      </c>
      <c r="K20" s="3">
        <v>2</v>
      </c>
      <c r="L20" s="4">
        <f t="shared" si="3"/>
        <v>17.8</v>
      </c>
      <c r="M20" s="4">
        <f t="shared" si="4"/>
        <v>35.6</v>
      </c>
    </row>
    <row r="21" spans="1:14" x14ac:dyDescent="0.25">
      <c r="A21" s="2" t="s">
        <v>12</v>
      </c>
      <c r="B21" s="3">
        <v>1</v>
      </c>
      <c r="C21" s="4">
        <v>1</v>
      </c>
      <c r="D21" s="4">
        <v>2</v>
      </c>
      <c r="E21" s="3">
        <v>4</v>
      </c>
      <c r="F21" s="3">
        <v>2</v>
      </c>
      <c r="G21" s="3">
        <f t="shared" si="0"/>
        <v>2.6</v>
      </c>
      <c r="H21" s="3">
        <v>4</v>
      </c>
      <c r="I21" s="3">
        <f>H21*I$6</f>
        <v>5.2</v>
      </c>
      <c r="J21" s="3">
        <f>G21+I21</f>
        <v>7.8000000000000007</v>
      </c>
      <c r="K21" s="3">
        <v>2</v>
      </c>
      <c r="L21" s="4">
        <f t="shared" si="3"/>
        <v>17.8</v>
      </c>
      <c r="M21" s="4">
        <f t="shared" si="4"/>
        <v>35.6</v>
      </c>
    </row>
    <row r="22" spans="1:14" x14ac:dyDescent="0.25">
      <c r="A22" s="1"/>
    </row>
    <row r="23" spans="1:14" x14ac:dyDescent="0.25">
      <c r="A23" s="6" t="s">
        <v>23</v>
      </c>
      <c r="B23" s="7"/>
      <c r="C23" s="7"/>
      <c r="D23" s="7"/>
      <c r="E23" s="7"/>
      <c r="F23" s="4">
        <f>SUM(F13:F21)</f>
        <v>31</v>
      </c>
      <c r="G23" s="6">
        <f>SUM(G13:G21)</f>
        <v>40.300000000000004</v>
      </c>
      <c r="H23" s="4">
        <f>SUM(H13:H21)</f>
        <v>32</v>
      </c>
      <c r="I23" s="7">
        <f>SUM(I13:I21)</f>
        <v>41.600000000000009</v>
      </c>
      <c r="J23" s="8">
        <f>SUM(J13:J21)</f>
        <v>81.899999999999991</v>
      </c>
      <c r="K23" s="7"/>
      <c r="L23" s="6">
        <f>SUM(L13:L21)</f>
        <v>171.90000000000003</v>
      </c>
      <c r="M23" s="6">
        <f>SUM(M13:M21)</f>
        <v>343.80000000000007</v>
      </c>
      <c r="N23" t="s">
        <v>24</v>
      </c>
    </row>
    <row r="24" spans="1:14" x14ac:dyDescent="0.25">
      <c r="A24" s="6" t="s">
        <v>37</v>
      </c>
      <c r="B24" s="7"/>
      <c r="C24" s="7"/>
      <c r="D24" s="7"/>
      <c r="E24" s="7"/>
      <c r="F24" s="7"/>
      <c r="G24" s="6">
        <f>AVERAGE(G13:G21)</f>
        <v>4.4777777777777779</v>
      </c>
      <c r="H24" s="7"/>
      <c r="I24" s="6">
        <f>AVERAGE(I13:I21)</f>
        <v>4.6222222222222236</v>
      </c>
      <c r="J24" s="8">
        <f>AVERAGE(J13:J21)</f>
        <v>9.1</v>
      </c>
      <c r="K24" s="7"/>
      <c r="L24" s="6">
        <f>AVERAGE(L13:L21)</f>
        <v>19.100000000000005</v>
      </c>
      <c r="M24" s="10"/>
      <c r="N24" t="s">
        <v>24</v>
      </c>
    </row>
    <row r="25" spans="1:14" x14ac:dyDescent="0.25">
      <c r="A25" s="6" t="s">
        <v>35</v>
      </c>
      <c r="B25" s="7"/>
      <c r="C25" s="7"/>
      <c r="D25" s="7"/>
      <c r="E25" s="7"/>
      <c r="F25" s="7"/>
      <c r="G25" s="6">
        <f>MAX(G13:G21)</f>
        <v>7.8000000000000007</v>
      </c>
      <c r="H25" s="7"/>
      <c r="I25" s="6">
        <f>MAX(I13:I21)</f>
        <v>7.8000000000000007</v>
      </c>
      <c r="J25" s="9"/>
      <c r="K25" s="7"/>
      <c r="L25" s="10"/>
      <c r="M25" s="10"/>
      <c r="N25" t="s">
        <v>24</v>
      </c>
    </row>
    <row r="26" spans="1:14" x14ac:dyDescent="0.25">
      <c r="A26" s="6" t="s">
        <v>36</v>
      </c>
      <c r="B26" s="7"/>
      <c r="C26" s="7"/>
      <c r="D26" s="7"/>
      <c r="E26" s="7"/>
      <c r="F26" s="7"/>
      <c r="G26" s="6">
        <f>MIN(G13:G21)</f>
        <v>2.6</v>
      </c>
      <c r="H26" s="7"/>
      <c r="I26" s="6">
        <f>MIN(I13:I21)</f>
        <v>1.3</v>
      </c>
      <c r="J26" s="9"/>
      <c r="K26" s="7"/>
      <c r="L26" s="10"/>
      <c r="M26" s="10"/>
      <c r="N26" t="s">
        <v>24</v>
      </c>
    </row>
    <row r="27" spans="1:14" x14ac:dyDescent="0.25">
      <c r="A27" s="1"/>
    </row>
    <row r="28" spans="1:14" x14ac:dyDescent="0.25">
      <c r="A28" s="1"/>
      <c r="H28" s="12" t="s">
        <v>27</v>
      </c>
      <c r="I28" s="12"/>
      <c r="M28" s="4">
        <f>M23*1.2</f>
        <v>412.56000000000006</v>
      </c>
      <c r="N28" t="s">
        <v>24</v>
      </c>
    </row>
    <row r="29" spans="1:14" x14ac:dyDescent="0.25">
      <c r="A29" s="1"/>
    </row>
    <row r="30" spans="1:14" x14ac:dyDescent="0.25">
      <c r="A30" s="1"/>
      <c r="F30" t="s">
        <v>41</v>
      </c>
      <c r="G30" t="s">
        <v>28</v>
      </c>
      <c r="I30" s="4" t="s">
        <v>29</v>
      </c>
      <c r="J30" s="4" t="s">
        <v>30</v>
      </c>
    </row>
    <row r="31" spans="1:14" x14ac:dyDescent="0.25">
      <c r="G31" t="s">
        <v>31</v>
      </c>
      <c r="I31" s="4">
        <f>18*2</f>
        <v>36</v>
      </c>
      <c r="J31" s="4" t="s">
        <v>24</v>
      </c>
    </row>
    <row r="32" spans="1:14" x14ac:dyDescent="0.25">
      <c r="G32" t="s">
        <v>32</v>
      </c>
      <c r="I32" s="4">
        <f>I31*1.2</f>
        <v>43.199999999999996</v>
      </c>
      <c r="J32" s="4" t="s">
        <v>24</v>
      </c>
    </row>
    <row r="34" spans="5:16" x14ac:dyDescent="0.25">
      <c r="E34" t="s">
        <v>33</v>
      </c>
      <c r="I34" s="4">
        <f>M28+I32</f>
        <v>455.76000000000005</v>
      </c>
      <c r="J34" t="s">
        <v>24</v>
      </c>
    </row>
    <row r="35" spans="5:16" x14ac:dyDescent="0.25">
      <c r="I35" s="5">
        <f>ROUNDUP(I34,-2)</f>
        <v>500</v>
      </c>
      <c r="J35" t="s">
        <v>24</v>
      </c>
    </row>
    <row r="36" spans="5:16" x14ac:dyDescent="0.25">
      <c r="N36" s="4" t="s">
        <v>1</v>
      </c>
      <c r="O36" s="4" t="s">
        <v>38</v>
      </c>
      <c r="P36" s="4" t="s">
        <v>38</v>
      </c>
    </row>
    <row r="37" spans="5:16" x14ac:dyDescent="0.25">
      <c r="N37" s="4"/>
      <c r="O37" s="4" t="s">
        <v>39</v>
      </c>
      <c r="P37" s="4" t="s">
        <v>40</v>
      </c>
    </row>
    <row r="39" spans="5:16" x14ac:dyDescent="0.25">
      <c r="N39" s="4">
        <v>4</v>
      </c>
      <c r="O39" s="4">
        <v>9</v>
      </c>
      <c r="P39" s="4">
        <v>10</v>
      </c>
    </row>
    <row r="40" spans="5:16" x14ac:dyDescent="0.25">
      <c r="N40" s="4">
        <v>3</v>
      </c>
      <c r="O40" s="4">
        <v>7</v>
      </c>
      <c r="P40" s="4">
        <v>8</v>
      </c>
    </row>
    <row r="41" spans="5:16" x14ac:dyDescent="0.25">
      <c r="N41" s="4">
        <v>3</v>
      </c>
      <c r="O41" s="4">
        <v>5</v>
      </c>
      <c r="P41" s="4">
        <v>6</v>
      </c>
    </row>
    <row r="42" spans="5:16" x14ac:dyDescent="0.25">
      <c r="N42" s="4">
        <v>2</v>
      </c>
      <c r="O42" s="4">
        <v>3</v>
      </c>
      <c r="P42" s="4">
        <v>4</v>
      </c>
    </row>
    <row r="43" spans="5:16" x14ac:dyDescent="0.25">
      <c r="N43" s="4">
        <v>1</v>
      </c>
      <c r="O43" s="4">
        <v>1</v>
      </c>
      <c r="P43" s="4">
        <v>2</v>
      </c>
    </row>
    <row r="44" spans="5:16" x14ac:dyDescent="0.25">
      <c r="N44" s="4">
        <v>1</v>
      </c>
      <c r="O44" s="4">
        <v>17</v>
      </c>
      <c r="P44" s="4">
        <v>18</v>
      </c>
    </row>
    <row r="45" spans="5:16" x14ac:dyDescent="0.25">
      <c r="N45" s="4">
        <v>6</v>
      </c>
      <c r="O45" s="4">
        <v>15</v>
      </c>
      <c r="P45" s="4">
        <v>16</v>
      </c>
    </row>
    <row r="46" spans="5:16" x14ac:dyDescent="0.25">
      <c r="N46" s="4">
        <v>5</v>
      </c>
      <c r="O46" s="4">
        <v>13</v>
      </c>
      <c r="P46" s="4">
        <v>14</v>
      </c>
    </row>
    <row r="47" spans="5:16" x14ac:dyDescent="0.25">
      <c r="N47" s="4">
        <v>5</v>
      </c>
      <c r="O47" s="4">
        <v>11</v>
      </c>
      <c r="P47" s="4">
        <v>12</v>
      </c>
    </row>
  </sheetData>
  <mergeCells count="6">
    <mergeCell ref="I4:I5"/>
    <mergeCell ref="G8:G9"/>
    <mergeCell ref="K8:K9"/>
    <mergeCell ref="L8:L9"/>
    <mergeCell ref="M8:M9"/>
    <mergeCell ref="H28:I28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Ian Crotty</dc:creator>
  <cp:lastModifiedBy>Ian Crotty</cp:lastModifiedBy>
  <dcterms:created xsi:type="dcterms:W3CDTF">2018-12-11T09:26:43Z</dcterms:created>
  <dcterms:modified xsi:type="dcterms:W3CDTF">2019-04-04T15:51:40Z</dcterms:modified>
</cp:coreProperties>
</file>