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ableChains\"/>
    </mc:Choice>
  </mc:AlternateContent>
  <bookViews>
    <workbookView xWindow="0" yWindow="0" windowWidth="21690" windowHeight="11940" activeTab="1"/>
  </bookViews>
  <sheets>
    <sheet name="Full" sheetId="1" r:id="rId1"/>
    <sheet name="Simp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2" l="1"/>
  <c r="H45" i="2"/>
  <c r="L38" i="2"/>
  <c r="H38" i="2"/>
  <c r="L36" i="2"/>
  <c r="H36" i="2"/>
  <c r="S29" i="2"/>
  <c r="Q29" i="2"/>
  <c r="H29" i="2"/>
  <c r="H20" i="2"/>
  <c r="H18" i="2"/>
  <c r="H13" i="2"/>
  <c r="L13" i="2" s="1"/>
  <c r="S9" i="2"/>
  <c r="L9" i="2"/>
  <c r="J9" i="2"/>
  <c r="I9" i="2"/>
  <c r="H9" i="2"/>
  <c r="K9" i="2" s="1"/>
  <c r="Q27" i="1"/>
  <c r="S27" i="1"/>
  <c r="L27" i="1"/>
  <c r="H36" i="1"/>
  <c r="H34" i="1"/>
  <c r="S8" i="1"/>
  <c r="S12" i="1"/>
  <c r="L8" i="1"/>
  <c r="L12" i="1"/>
  <c r="J12" i="1"/>
  <c r="J8" i="1"/>
  <c r="I8" i="1"/>
  <c r="K8" i="1"/>
  <c r="J13" i="2" l="1"/>
  <c r="S13" i="2" s="1"/>
  <c r="L36" i="1"/>
  <c r="L34" i="1"/>
  <c r="H45" i="1"/>
  <c r="H43" i="1"/>
  <c r="H27" i="1"/>
  <c r="H25" i="1"/>
  <c r="H19" i="1"/>
  <c r="H17" i="1"/>
  <c r="H12" i="1"/>
  <c r="H8" i="1"/>
</calcChain>
</file>

<file path=xl/sharedStrings.xml><?xml version="1.0" encoding="utf-8"?>
<sst xmlns="http://schemas.openxmlformats.org/spreadsheetml/2006/main" count="182" uniqueCount="61">
  <si>
    <t>Cable chain services</t>
  </si>
  <si>
    <t>HV</t>
  </si>
  <si>
    <t xml:space="preserve">Channels </t>
  </si>
  <si>
    <t xml:space="preserve"> PER END CAP</t>
  </si>
  <si>
    <t xml:space="preserve">RE3/1 </t>
  </si>
  <si>
    <t>RE4/1</t>
  </si>
  <si>
    <t xml:space="preserve">Umbilical </t>
  </si>
  <si>
    <t>10 x 2 ch</t>
  </si>
  <si>
    <t xml:space="preserve">Spares </t>
  </si>
  <si>
    <t>Total</t>
  </si>
  <si>
    <t>http://project-cms-rpc-endcap.web.cern.ch/project-cms-rpc-endcap/rpc/UpscopeHighEta/RPCDevelopements/RE31and41/Services/MainAndMiniCableChains6Feb2017.xlsx</t>
  </si>
  <si>
    <t>Ian Crotty</t>
  </si>
  <si>
    <t>Main cable chains</t>
  </si>
  <si>
    <t>Section</t>
  </si>
  <si>
    <t>Umbilical Section</t>
  </si>
  <si>
    <t>NA</t>
  </si>
  <si>
    <t xml:space="preserve">Umbilical Cable dia </t>
  </si>
  <si>
    <t>[mm]</t>
  </si>
  <si>
    <t>[cm3]</t>
  </si>
  <si>
    <t>Cable section</t>
  </si>
  <si>
    <t>Single ch HV cable dia</t>
  </si>
  <si>
    <t>LV</t>
  </si>
  <si>
    <t>No control or Power (to MAO) cables required</t>
  </si>
  <si>
    <t>Can the MAO handle the extra power ??</t>
  </si>
  <si>
    <t>GAS</t>
  </si>
  <si>
    <t>Mini cable chains</t>
  </si>
  <si>
    <t>Fibre optics</t>
  </si>
  <si>
    <t>Optical Fibres inc conduit</t>
  </si>
  <si>
    <t>opticla fibres</t>
  </si>
  <si>
    <t>Spares</t>
  </si>
  <si>
    <t>Conduit section</t>
  </si>
  <si>
    <t>Quantity Conduits</t>
  </si>
  <si>
    <t>Piping already installed for old RE3/1 to be removed and modified</t>
  </si>
  <si>
    <t>All bulkheads missing for RE4/1</t>
  </si>
  <si>
    <t>Bulkheads present for RE3/1 to be verified for routing compability.</t>
  </si>
  <si>
    <t>Cooling</t>
  </si>
  <si>
    <t xml:space="preserve">over the present heat load there will be no additional piping </t>
  </si>
  <si>
    <t>Channels/cable</t>
  </si>
  <si>
    <t>Hex Packing</t>
  </si>
  <si>
    <t>1 ch per chamber</t>
  </si>
  <si>
    <t>Cables</t>
  </si>
  <si>
    <t>Cables sections calculated by;</t>
  </si>
  <si>
    <t>http://www.engineeringtoolbox.com/circles-within-rectangle-d_1905.html</t>
  </si>
  <si>
    <t>Min staggered</t>
  </si>
  <si>
    <t>http://www.had2know.com/academics/hexagonal-circle-packing-calculator.html?a=10&amp;qq=Hexagonal+Packing+Arrangements&amp;pp=Rectangular+Packing+Arrangements</t>
  </si>
  <si>
    <t>Min staggered;</t>
  </si>
  <si>
    <t>Factor on dia =1</t>
  </si>
  <si>
    <t xml:space="preserve">through the cable chains. </t>
  </si>
  <si>
    <t>Extra circuits will be added to the RE4/1 Xmas trees</t>
  </si>
  <si>
    <t>Data Optics Poland Trigger group</t>
  </si>
  <si>
    <t>6x6 patch cords in ~20mm Trunck cable</t>
  </si>
  <si>
    <t>Ch… Doroba</t>
  </si>
  <si>
    <t>Given the additional heat load of 840 Watts which is XX% increasce</t>
  </si>
  <si>
    <t>The RE3/2 circuit will be extended to the RE3/1 chamber.</t>
  </si>
  <si>
    <t>Rect. packing</t>
  </si>
  <si>
    <t>http://project-cms-rpc-endcap.web.cern.ch/project-cms-rpc-endcap/rpc/UpscopeHighEta/RPCDevelopements/RE31and41/Services/MainAndMiniCableChains16March2017.pdf</t>
  </si>
  <si>
    <t xml:space="preserve">over the present heat load( ~12kW) there will be no additional piping </t>
  </si>
  <si>
    <t>The MAO can handle the extra power.</t>
  </si>
  <si>
    <t>Given the additional heat load of 1271Watts which is 10% increasce</t>
  </si>
  <si>
    <t>through the cable chains. Awaiting the approbation from P. Topea.</t>
  </si>
  <si>
    <t>Extra circuits for RE4/1 will be added to the RE4 Xmas trees.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</si>
</sst>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1"/>
    <xf numFmtId="15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/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1" xfId="0" applyFill="1" applyBorder="1"/>
    <xf numFmtId="0" fontId="0" fillId="5" borderId="0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6" borderId="1" xfId="0" applyFill="1" applyBorder="1"/>
    <xf numFmtId="0" fontId="0" fillId="6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0" fillId="7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0" fillId="8" borderId="0" xfId="0" applyFill="1"/>
    <xf numFmtId="0" fontId="0" fillId="0" borderId="1" xfId="0" applyFill="1" applyBorder="1"/>
    <xf numFmtId="0" fontId="0" fillId="8" borderId="1" xfId="0" applyFill="1" applyBorder="1" applyAlignment="1">
      <alignment horizontal="center"/>
    </xf>
    <xf numFmtId="0" fontId="0" fillId="8" borderId="0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53</xdr:row>
      <xdr:rowOff>47625</xdr:rowOff>
    </xdr:from>
    <xdr:to>
      <xdr:col>8</xdr:col>
      <xdr:colOff>514350</xdr:colOff>
      <xdr:row>83</xdr:row>
      <xdr:rowOff>90863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89" t="8105" r="49581" b="4388"/>
        <a:stretch/>
      </xdr:blipFill>
      <xdr:spPr>
        <a:xfrm>
          <a:off x="1323975" y="10629900"/>
          <a:ext cx="4562475" cy="5758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oject-cms-rpc-endcap.web.cern.ch/project-cms-rpc-endcap/rpc/UpscopeHighEta/RPCDevelopements/RE31and41/Services/MainAndMiniCableChains6Feb2017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project-cms-rpc-endcap.web.cern.ch/project-cms-rpc-endcap/rpc/UpscopeHighEta/RPCDevelopements/RE31and41/Services/MainAndMiniCableChains16March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W53"/>
  <sheetViews>
    <sheetView topLeftCell="B1" workbookViewId="0">
      <selection activeCell="B27" sqref="B27"/>
    </sheetView>
  </sheetViews>
  <sheetFormatPr defaultRowHeight="15" x14ac:dyDescent="0.25"/>
  <cols>
    <col min="3" max="3" width="16.5703125" customWidth="1"/>
    <col min="12" max="12" width="16.42578125" customWidth="1"/>
    <col min="15" max="15" width="10.42578125" customWidth="1"/>
    <col min="16" max="16" width="13" customWidth="1"/>
    <col min="18" max="18" width="9.7109375" customWidth="1"/>
    <col min="19" max="19" width="11.7109375" customWidth="1"/>
    <col min="20" max="20" width="11.42578125" customWidth="1"/>
    <col min="21" max="21" width="13.5703125" customWidth="1"/>
    <col min="22" max="22" width="14.7109375" customWidth="1"/>
  </cols>
  <sheetData>
    <row r="2" spans="3:22" ht="26.25" x14ac:dyDescent="0.4">
      <c r="E2" s="52" t="s">
        <v>0</v>
      </c>
      <c r="K2" s="51" t="s">
        <v>3</v>
      </c>
      <c r="S2" s="47" t="s">
        <v>54</v>
      </c>
      <c r="T2" s="47" t="s">
        <v>38</v>
      </c>
      <c r="U2" s="47" t="s">
        <v>43</v>
      </c>
      <c r="V2" s="55" t="s">
        <v>46</v>
      </c>
    </row>
    <row r="3" spans="3:22" x14ac:dyDescent="0.25">
      <c r="N3" t="s">
        <v>11</v>
      </c>
      <c r="O3" s="2">
        <v>42810</v>
      </c>
      <c r="S3" s="53" t="s">
        <v>13</v>
      </c>
      <c r="T3" s="53" t="s">
        <v>13</v>
      </c>
    </row>
    <row r="4" spans="3:22" x14ac:dyDescent="0.25">
      <c r="S4" s="48" t="s">
        <v>18</v>
      </c>
      <c r="T4" s="48" t="s">
        <v>18</v>
      </c>
    </row>
    <row r="5" spans="3:22" ht="18.75" x14ac:dyDescent="0.3">
      <c r="C5" s="35" t="s">
        <v>1</v>
      </c>
      <c r="D5" s="36"/>
      <c r="E5" s="36"/>
      <c r="F5" s="37" t="s">
        <v>2</v>
      </c>
      <c r="G5" s="37"/>
      <c r="H5" s="37" t="s">
        <v>9</v>
      </c>
      <c r="I5" s="37" t="s">
        <v>6</v>
      </c>
      <c r="J5" s="37" t="s">
        <v>40</v>
      </c>
      <c r="K5" s="37" t="s">
        <v>8</v>
      </c>
      <c r="L5" s="37" t="s">
        <v>14</v>
      </c>
      <c r="M5" s="36"/>
      <c r="N5" s="36"/>
      <c r="O5" s="38" t="s">
        <v>16</v>
      </c>
      <c r="P5" s="36"/>
      <c r="Q5" s="37">
        <v>38</v>
      </c>
      <c r="R5" s="36" t="s">
        <v>17</v>
      </c>
      <c r="S5" s="46"/>
      <c r="T5" s="46"/>
      <c r="U5" s="46"/>
      <c r="V5" s="46"/>
    </row>
    <row r="6" spans="3:22" x14ac:dyDescent="0.25">
      <c r="C6" s="39" t="s">
        <v>39</v>
      </c>
      <c r="D6" s="36"/>
      <c r="E6" s="36"/>
      <c r="F6" s="40"/>
      <c r="G6" s="40"/>
      <c r="H6" s="40"/>
      <c r="I6" s="37" t="s">
        <v>7</v>
      </c>
      <c r="J6" s="44"/>
      <c r="K6" s="40"/>
      <c r="L6" s="41" t="s">
        <v>18</v>
      </c>
      <c r="M6" s="36"/>
      <c r="N6" s="36"/>
      <c r="O6" s="36" t="s">
        <v>7</v>
      </c>
      <c r="P6" s="36"/>
      <c r="Q6" s="40"/>
      <c r="R6" s="36"/>
      <c r="S6" s="46"/>
      <c r="T6" s="46"/>
      <c r="U6" s="46"/>
      <c r="V6" s="46"/>
    </row>
    <row r="7" spans="3:22" x14ac:dyDescent="0.25">
      <c r="C7" s="36"/>
      <c r="D7" s="36"/>
      <c r="E7" s="36"/>
      <c r="F7" s="37" t="s">
        <v>4</v>
      </c>
      <c r="G7" s="37" t="s">
        <v>5</v>
      </c>
      <c r="H7" s="40"/>
      <c r="I7" s="37">
        <v>2</v>
      </c>
      <c r="J7" s="44"/>
      <c r="K7" s="40"/>
      <c r="L7" s="37"/>
      <c r="M7" s="36"/>
      <c r="N7" s="36"/>
      <c r="O7" s="36" t="s">
        <v>37</v>
      </c>
      <c r="P7" s="36"/>
      <c r="Q7" s="37">
        <v>20</v>
      </c>
      <c r="R7" s="36"/>
      <c r="S7" s="46"/>
      <c r="T7" s="46"/>
      <c r="U7" s="46"/>
      <c r="V7" s="46"/>
    </row>
    <row r="8" spans="3:22" x14ac:dyDescent="0.25">
      <c r="C8" s="39" t="s">
        <v>12</v>
      </c>
      <c r="D8" s="36"/>
      <c r="E8" s="36"/>
      <c r="F8" s="37">
        <v>18</v>
      </c>
      <c r="G8" s="37">
        <v>18</v>
      </c>
      <c r="H8" s="37">
        <f>F8+G8</f>
        <v>36</v>
      </c>
      <c r="I8" s="37">
        <f>Q7*I7</f>
        <v>40</v>
      </c>
      <c r="J8" s="37">
        <f>I8/Q7</f>
        <v>2</v>
      </c>
      <c r="K8" s="37">
        <f>I8-H8</f>
        <v>4</v>
      </c>
      <c r="L8" s="42">
        <f>ROUNDUP((((Q5/2)^2)*3.1416/100)*(I8/Q7),1)</f>
        <v>22.700000000000003</v>
      </c>
      <c r="M8" s="36"/>
      <c r="N8" s="36"/>
      <c r="O8" s="36"/>
      <c r="P8" s="36"/>
      <c r="Q8" s="40"/>
      <c r="R8" s="36"/>
      <c r="S8" s="49">
        <f>(Q5*Q5*2)/100</f>
        <v>28.88</v>
      </c>
      <c r="T8" s="49" t="s">
        <v>15</v>
      </c>
      <c r="U8" s="46"/>
      <c r="V8" s="46"/>
    </row>
    <row r="9" spans="3:22" x14ac:dyDescent="0.25">
      <c r="C9" s="43"/>
      <c r="D9" s="36"/>
      <c r="E9" s="36"/>
      <c r="F9" s="44"/>
      <c r="G9" s="44"/>
      <c r="H9" s="44"/>
      <c r="I9" s="44"/>
      <c r="J9" s="44"/>
      <c r="K9" s="44"/>
      <c r="L9" s="45"/>
      <c r="M9" s="36"/>
      <c r="N9" s="36"/>
      <c r="O9" s="36"/>
      <c r="P9" s="36"/>
      <c r="Q9" s="40"/>
      <c r="R9" s="36"/>
      <c r="S9" s="50"/>
      <c r="T9" s="50"/>
      <c r="U9" s="46"/>
      <c r="V9" s="46"/>
    </row>
    <row r="10" spans="3:22" x14ac:dyDescent="0.25">
      <c r="C10" s="43"/>
      <c r="D10" s="36"/>
      <c r="E10" s="36"/>
      <c r="F10" s="44"/>
      <c r="G10" s="44"/>
      <c r="H10" s="44"/>
      <c r="I10" s="44"/>
      <c r="J10" s="44"/>
      <c r="K10" s="44"/>
      <c r="L10" s="42" t="s">
        <v>19</v>
      </c>
      <c r="M10" s="36"/>
      <c r="N10" s="36"/>
      <c r="O10" s="36" t="s">
        <v>20</v>
      </c>
      <c r="P10" s="36"/>
      <c r="Q10" s="37">
        <v>6</v>
      </c>
      <c r="R10" s="36" t="s">
        <v>17</v>
      </c>
      <c r="S10" s="50"/>
      <c r="T10" s="50"/>
      <c r="U10" s="46"/>
      <c r="V10" s="46"/>
    </row>
    <row r="11" spans="3:22" x14ac:dyDescent="0.25">
      <c r="C11" s="43"/>
      <c r="D11" s="36"/>
      <c r="E11" s="36"/>
      <c r="F11" s="44"/>
      <c r="G11" s="44"/>
      <c r="H11" s="44"/>
      <c r="I11" s="44"/>
      <c r="J11" s="44"/>
      <c r="K11" s="44"/>
      <c r="L11" s="42" t="s">
        <v>18</v>
      </c>
      <c r="M11" s="36"/>
      <c r="N11" s="36"/>
      <c r="O11" s="36" t="s">
        <v>37</v>
      </c>
      <c r="P11" s="36"/>
      <c r="Q11" s="37">
        <v>1</v>
      </c>
      <c r="R11" s="36"/>
      <c r="S11" s="50"/>
      <c r="T11" s="50"/>
      <c r="U11" s="46"/>
      <c r="V11" s="46"/>
    </row>
    <row r="12" spans="3:22" x14ac:dyDescent="0.25">
      <c r="C12" s="39" t="s">
        <v>25</v>
      </c>
      <c r="D12" s="36"/>
      <c r="E12" s="36"/>
      <c r="F12" s="37">
        <v>18</v>
      </c>
      <c r="G12" s="37">
        <v>18</v>
      </c>
      <c r="H12" s="37">
        <f>F12+G12</f>
        <v>36</v>
      </c>
      <c r="I12" s="37" t="s">
        <v>15</v>
      </c>
      <c r="J12" s="37">
        <f>H12/Q11</f>
        <v>36</v>
      </c>
      <c r="K12" s="37">
        <v>0</v>
      </c>
      <c r="L12" s="42">
        <f>ROUNDUP((((Q10/2)^2)*3.1416/100)*(H12/Q11),1)</f>
        <v>10.199999999999999</v>
      </c>
      <c r="M12" s="36"/>
      <c r="N12" s="36"/>
      <c r="O12" s="36"/>
      <c r="P12" s="36"/>
      <c r="Q12" s="36"/>
      <c r="R12" s="36"/>
      <c r="S12" s="49">
        <f>((SQRT(J12)*Q10)^2)/100</f>
        <v>12.96</v>
      </c>
      <c r="T12" s="49">
        <v>12.48</v>
      </c>
      <c r="U12" s="49">
        <v>12.29</v>
      </c>
      <c r="V12" s="49">
        <v>34.15</v>
      </c>
    </row>
    <row r="13" spans="3:22" x14ac:dyDescent="0.25">
      <c r="F13" s="4"/>
      <c r="G13" s="4"/>
      <c r="H13" s="4"/>
      <c r="I13" s="4"/>
      <c r="J13" s="4"/>
      <c r="K13" s="4"/>
      <c r="L13" s="4"/>
    </row>
    <row r="14" spans="3:22" x14ac:dyDescent="0.25">
      <c r="F14" s="4"/>
      <c r="G14" s="4"/>
      <c r="H14" s="4"/>
      <c r="I14" s="4"/>
      <c r="J14" s="4"/>
      <c r="K14" s="4"/>
      <c r="L14" s="4"/>
    </row>
    <row r="15" spans="3:22" ht="18.75" x14ac:dyDescent="0.3">
      <c r="C15" s="14" t="s">
        <v>21</v>
      </c>
      <c r="D15" s="15"/>
      <c r="E15" s="15"/>
      <c r="F15" s="16"/>
      <c r="G15" s="16"/>
      <c r="H15" s="17" t="s">
        <v>9</v>
      </c>
      <c r="I15" s="16"/>
      <c r="J15" s="16"/>
      <c r="K15" s="16"/>
      <c r="L15" s="16"/>
      <c r="M15" s="15"/>
      <c r="N15" s="15"/>
      <c r="O15" s="15" t="s">
        <v>22</v>
      </c>
      <c r="P15" s="15"/>
      <c r="Q15" s="15"/>
      <c r="R15" s="15"/>
      <c r="S15" s="15"/>
    </row>
    <row r="16" spans="3:22" x14ac:dyDescent="0.25">
      <c r="C16" s="15"/>
      <c r="D16" s="15"/>
      <c r="E16" s="15"/>
      <c r="F16" s="17" t="s">
        <v>4</v>
      </c>
      <c r="G16" s="17" t="s">
        <v>5</v>
      </c>
      <c r="H16" s="16"/>
      <c r="I16" s="16"/>
      <c r="J16" s="16"/>
      <c r="K16" s="16"/>
      <c r="L16" s="16"/>
      <c r="M16" s="15"/>
      <c r="N16" s="15"/>
      <c r="O16" s="15" t="s">
        <v>23</v>
      </c>
      <c r="P16" s="15"/>
      <c r="Q16" s="15"/>
      <c r="R16" s="15"/>
      <c r="S16" s="15"/>
    </row>
    <row r="17" spans="3:23" x14ac:dyDescent="0.25">
      <c r="C17" s="18" t="s">
        <v>12</v>
      </c>
      <c r="D17" s="15"/>
      <c r="E17" s="15"/>
      <c r="F17" s="17">
        <v>0</v>
      </c>
      <c r="G17" s="17">
        <v>0</v>
      </c>
      <c r="H17" s="17">
        <f>F17+G17</f>
        <v>0</v>
      </c>
      <c r="I17" s="16"/>
      <c r="J17" s="16"/>
      <c r="K17" s="16"/>
      <c r="L17" s="16"/>
      <c r="M17" s="15"/>
      <c r="N17" s="15"/>
      <c r="O17" s="15"/>
      <c r="P17" s="15"/>
      <c r="Q17" s="15"/>
      <c r="R17" s="15"/>
      <c r="S17" s="15"/>
    </row>
    <row r="18" spans="3:23" x14ac:dyDescent="0.25">
      <c r="C18" s="15"/>
      <c r="D18" s="15"/>
      <c r="E18" s="15"/>
      <c r="F18" s="16"/>
      <c r="G18" s="16"/>
      <c r="H18" s="16"/>
      <c r="I18" s="16"/>
      <c r="J18" s="16"/>
      <c r="K18" s="16"/>
      <c r="L18" s="16"/>
      <c r="M18" s="15"/>
      <c r="N18" s="15"/>
      <c r="O18" s="15"/>
      <c r="P18" s="15"/>
      <c r="Q18" s="15"/>
      <c r="R18" s="15"/>
      <c r="S18" s="15"/>
    </row>
    <row r="19" spans="3:23" x14ac:dyDescent="0.25">
      <c r="C19" s="18" t="s">
        <v>25</v>
      </c>
      <c r="D19" s="15"/>
      <c r="E19" s="15"/>
      <c r="F19" s="17">
        <v>0</v>
      </c>
      <c r="G19" s="17">
        <v>0</v>
      </c>
      <c r="H19" s="17">
        <f>F19+G19</f>
        <v>0</v>
      </c>
      <c r="I19" s="16"/>
      <c r="J19" s="16"/>
      <c r="K19" s="16"/>
      <c r="L19" s="16"/>
      <c r="M19" s="15"/>
      <c r="N19" s="15"/>
      <c r="O19" s="15"/>
      <c r="P19" s="15"/>
      <c r="Q19" s="15"/>
      <c r="R19" s="15"/>
      <c r="S19" s="15"/>
    </row>
    <row r="20" spans="3:23" x14ac:dyDescent="0.25">
      <c r="C20" s="3"/>
      <c r="F20" s="5"/>
      <c r="G20" s="5"/>
      <c r="H20" s="5"/>
      <c r="I20" s="4"/>
      <c r="J20" s="4"/>
      <c r="K20" s="4"/>
      <c r="L20" s="4"/>
    </row>
    <row r="21" spans="3:23" x14ac:dyDescent="0.25">
      <c r="C21" s="3"/>
      <c r="F21" s="5"/>
      <c r="G21" s="5"/>
      <c r="H21" s="5"/>
      <c r="I21" s="4"/>
      <c r="J21" s="4"/>
      <c r="K21" s="4"/>
      <c r="L21" s="4"/>
    </row>
    <row r="22" spans="3:23" x14ac:dyDescent="0.25">
      <c r="C22" s="3"/>
      <c r="F22" s="5"/>
      <c r="G22" s="5"/>
      <c r="H22" s="5"/>
      <c r="I22" s="4"/>
      <c r="J22" s="4"/>
      <c r="K22" s="4"/>
      <c r="L22" s="4"/>
    </row>
    <row r="23" spans="3:23" ht="18.75" x14ac:dyDescent="0.3">
      <c r="C23" s="6" t="s">
        <v>26</v>
      </c>
      <c r="D23" s="7"/>
      <c r="E23" s="7"/>
      <c r="F23" s="8"/>
      <c r="G23" s="8"/>
      <c r="H23" s="9" t="s">
        <v>9</v>
      </c>
      <c r="I23" s="8"/>
      <c r="J23" s="8"/>
      <c r="K23" s="9" t="s">
        <v>29</v>
      </c>
      <c r="L23" s="9" t="s">
        <v>13</v>
      </c>
      <c r="M23" s="7"/>
      <c r="N23" s="7"/>
      <c r="O23" s="7" t="s">
        <v>27</v>
      </c>
      <c r="P23" s="7"/>
      <c r="Q23" s="9">
        <v>20</v>
      </c>
      <c r="R23" s="7" t="s">
        <v>17</v>
      </c>
      <c r="S23" s="54"/>
      <c r="T23" s="54"/>
      <c r="U23" s="54"/>
      <c r="V23" s="54"/>
      <c r="W23" t="s">
        <v>49</v>
      </c>
    </row>
    <row r="24" spans="3:23" x14ac:dyDescent="0.25">
      <c r="C24" s="10"/>
      <c r="D24" s="7"/>
      <c r="E24" s="7"/>
      <c r="F24" s="9" t="s">
        <v>4</v>
      </c>
      <c r="G24" s="9" t="s">
        <v>5</v>
      </c>
      <c r="H24" s="8"/>
      <c r="I24" s="8"/>
      <c r="J24" s="8"/>
      <c r="K24" s="8"/>
      <c r="L24" s="9" t="s">
        <v>18</v>
      </c>
      <c r="M24" s="7"/>
      <c r="N24" s="7"/>
      <c r="O24" s="7" t="s">
        <v>28</v>
      </c>
      <c r="P24" s="7"/>
      <c r="Q24" s="9">
        <v>1</v>
      </c>
      <c r="R24" s="7" t="s">
        <v>17</v>
      </c>
      <c r="S24" s="54"/>
      <c r="T24" s="54"/>
      <c r="U24" s="54"/>
      <c r="V24" s="54"/>
      <c r="W24" t="s">
        <v>50</v>
      </c>
    </row>
    <row r="25" spans="3:23" x14ac:dyDescent="0.25">
      <c r="C25" s="11" t="s">
        <v>12</v>
      </c>
      <c r="D25" s="7"/>
      <c r="E25" s="7"/>
      <c r="F25" s="9"/>
      <c r="G25" s="9"/>
      <c r="H25" s="9">
        <f>F25+G25</f>
        <v>0</v>
      </c>
      <c r="I25" s="8"/>
      <c r="J25" s="8"/>
      <c r="K25" s="8"/>
      <c r="L25" s="9">
        <v>0</v>
      </c>
      <c r="M25" s="7"/>
      <c r="N25" s="7"/>
      <c r="O25" s="7" t="s">
        <v>31</v>
      </c>
      <c r="P25" s="7"/>
      <c r="Q25" s="9">
        <v>2</v>
      </c>
      <c r="R25" s="7"/>
      <c r="S25" s="54"/>
      <c r="T25" s="54"/>
      <c r="U25" s="54"/>
      <c r="V25" s="54"/>
      <c r="W25" t="s">
        <v>51</v>
      </c>
    </row>
    <row r="26" spans="3:23" x14ac:dyDescent="0.25">
      <c r="C26" s="7"/>
      <c r="D26" s="7"/>
      <c r="E26" s="7"/>
      <c r="F26" s="12"/>
      <c r="G26" s="12"/>
      <c r="H26" s="12"/>
      <c r="I26" s="8"/>
      <c r="J26" s="8"/>
      <c r="K26" s="8"/>
      <c r="L26" s="8"/>
      <c r="M26" s="7"/>
      <c r="N26" s="7"/>
      <c r="O26" s="7"/>
      <c r="P26" s="7"/>
      <c r="Q26" s="7"/>
      <c r="R26" s="7"/>
      <c r="S26" s="54"/>
      <c r="T26" s="54"/>
      <c r="U26" s="54"/>
      <c r="V26" s="54"/>
    </row>
    <row r="27" spans="3:23" x14ac:dyDescent="0.25">
      <c r="C27" s="11" t="s">
        <v>25</v>
      </c>
      <c r="D27" s="7"/>
      <c r="E27" s="7"/>
      <c r="F27" s="9">
        <v>36</v>
      </c>
      <c r="G27" s="9">
        <v>36</v>
      </c>
      <c r="H27" s="9">
        <f>F27+G27</f>
        <v>72</v>
      </c>
      <c r="I27" s="8"/>
      <c r="J27" s="8"/>
      <c r="K27" s="9">
        <v>8</v>
      </c>
      <c r="L27" s="13">
        <f>ROUNDUP((((Q24/2)^2)*3.1416/100)*(H27+K27),1)</f>
        <v>0.7</v>
      </c>
      <c r="M27" s="7"/>
      <c r="N27" s="7"/>
      <c r="O27" s="7" t="s">
        <v>30</v>
      </c>
      <c r="P27" s="7"/>
      <c r="Q27" s="13">
        <f>ROUNDUP((((Q23/2)^2)*3.1416/100)*Q25,1)</f>
        <v>6.3</v>
      </c>
      <c r="R27" s="7" t="s">
        <v>18</v>
      </c>
      <c r="S27" s="56">
        <f>(Q23*Q23*Q25)/100</f>
        <v>8</v>
      </c>
      <c r="T27" s="56" t="s">
        <v>15</v>
      </c>
      <c r="U27" s="56" t="s">
        <v>15</v>
      </c>
      <c r="V27" s="56" t="s">
        <v>15</v>
      </c>
    </row>
    <row r="28" spans="3:23" x14ac:dyDescent="0.25">
      <c r="C28" s="3"/>
      <c r="F28" s="5"/>
      <c r="G28" s="5"/>
      <c r="H28" s="5"/>
      <c r="I28" s="4"/>
      <c r="J28" s="4"/>
      <c r="K28" s="4"/>
      <c r="L28" s="4"/>
    </row>
    <row r="29" spans="3:23" x14ac:dyDescent="0.25">
      <c r="C29" s="3"/>
      <c r="F29" s="5"/>
      <c r="G29" s="5"/>
      <c r="H29" s="5"/>
      <c r="I29" s="4"/>
      <c r="J29" s="4"/>
      <c r="K29" s="4"/>
      <c r="L29" s="4"/>
    </row>
    <row r="30" spans="3:23" x14ac:dyDescent="0.25">
      <c r="C30" s="3"/>
      <c r="F30" s="5"/>
      <c r="G30" s="5"/>
      <c r="H30" s="5"/>
      <c r="I30" s="4"/>
      <c r="J30" s="4"/>
      <c r="K30" s="4"/>
      <c r="L30" s="4"/>
    </row>
    <row r="31" spans="3:23" x14ac:dyDescent="0.25">
      <c r="C31" s="3"/>
      <c r="F31" s="5"/>
      <c r="G31" s="5"/>
      <c r="H31" s="5"/>
      <c r="I31" s="4"/>
      <c r="J31" s="4"/>
      <c r="K31" s="4"/>
      <c r="L31" s="4"/>
    </row>
    <row r="32" spans="3:23" ht="18.75" x14ac:dyDescent="0.3">
      <c r="C32" s="20" t="s">
        <v>24</v>
      </c>
      <c r="D32" s="21"/>
      <c r="E32" s="21"/>
      <c r="F32" s="22"/>
      <c r="G32" s="22"/>
      <c r="H32" s="23" t="s">
        <v>9</v>
      </c>
      <c r="I32" s="22"/>
      <c r="J32" s="22"/>
      <c r="K32" s="23" t="s">
        <v>29</v>
      </c>
      <c r="L32" s="23" t="s">
        <v>13</v>
      </c>
      <c r="M32" s="21"/>
      <c r="N32" s="21"/>
      <c r="O32" s="21"/>
      <c r="P32" s="21"/>
      <c r="Q32" s="21"/>
      <c r="R32" s="21"/>
      <c r="S32" s="21"/>
      <c r="T32" s="21"/>
      <c r="U32" s="21"/>
    </row>
    <row r="33" spans="3:21" x14ac:dyDescent="0.25">
      <c r="C33" s="24"/>
      <c r="D33" s="21"/>
      <c r="E33" s="21"/>
      <c r="F33" s="23" t="s">
        <v>4</v>
      </c>
      <c r="G33" s="23" t="s">
        <v>5</v>
      </c>
      <c r="H33" s="22"/>
      <c r="I33" s="22"/>
      <c r="J33" s="22"/>
      <c r="K33" s="22"/>
      <c r="L33" s="23" t="s">
        <v>18</v>
      </c>
      <c r="M33" s="21"/>
      <c r="N33" s="21"/>
      <c r="O33" s="21"/>
      <c r="P33" s="21"/>
      <c r="Q33" s="21"/>
      <c r="R33" s="21"/>
      <c r="S33" s="21"/>
      <c r="T33" s="21"/>
      <c r="U33" s="21"/>
    </row>
    <row r="34" spans="3:21" x14ac:dyDescent="0.25">
      <c r="C34" s="25" t="s">
        <v>12</v>
      </c>
      <c r="D34" s="21"/>
      <c r="E34" s="21"/>
      <c r="F34" s="23">
        <v>0</v>
      </c>
      <c r="G34" s="23">
        <v>0</v>
      </c>
      <c r="H34" s="23">
        <f>F34+G34</f>
        <v>0</v>
      </c>
      <c r="I34" s="22"/>
      <c r="J34" s="22"/>
      <c r="K34" s="22"/>
      <c r="L34" s="26">
        <f>ROUNDUP((((T34/2)^2)*3.1416/100)*H34,1)</f>
        <v>0</v>
      </c>
      <c r="M34" s="21"/>
      <c r="N34" s="21"/>
      <c r="O34" s="21"/>
      <c r="P34" s="21"/>
      <c r="Q34" s="21"/>
      <c r="R34" s="21"/>
      <c r="S34" s="21"/>
      <c r="T34" s="27"/>
      <c r="U34" s="21"/>
    </row>
    <row r="35" spans="3:21" x14ac:dyDescent="0.25">
      <c r="C35" s="21"/>
      <c r="D35" s="21"/>
      <c r="E35" s="21"/>
      <c r="F35" s="27"/>
      <c r="G35" s="27"/>
      <c r="H35" s="27"/>
      <c r="I35" s="21"/>
      <c r="J35" s="21"/>
      <c r="K35" s="21"/>
      <c r="L35" s="21"/>
      <c r="M35" s="21"/>
      <c r="N35" s="21"/>
      <c r="O35" s="21" t="s">
        <v>32</v>
      </c>
      <c r="P35" s="21"/>
      <c r="Q35" s="21"/>
      <c r="R35" s="21"/>
      <c r="S35" s="21"/>
      <c r="T35" s="21"/>
      <c r="U35" s="21"/>
    </row>
    <row r="36" spans="3:21" x14ac:dyDescent="0.25">
      <c r="C36" s="25" t="s">
        <v>25</v>
      </c>
      <c r="D36" s="21"/>
      <c r="E36" s="21"/>
      <c r="F36" s="23">
        <v>0</v>
      </c>
      <c r="G36" s="23">
        <v>0</v>
      </c>
      <c r="H36" s="23">
        <f>F36+G36</f>
        <v>0</v>
      </c>
      <c r="I36" s="21"/>
      <c r="J36" s="21"/>
      <c r="K36" s="21"/>
      <c r="L36" s="26">
        <f>ROUNDUP((((T34/2)^2)*3.1416/100)*H36,1)</f>
        <v>0</v>
      </c>
      <c r="M36" s="21"/>
      <c r="N36" s="21"/>
      <c r="O36" s="21" t="s">
        <v>34</v>
      </c>
      <c r="P36" s="21"/>
      <c r="Q36" s="21"/>
      <c r="R36" s="21"/>
      <c r="S36" s="21"/>
      <c r="T36" s="21"/>
      <c r="U36" s="21"/>
    </row>
    <row r="37" spans="3:21" x14ac:dyDescent="0.25">
      <c r="C37" s="24"/>
      <c r="D37" s="21"/>
      <c r="E37" s="21"/>
      <c r="F37" s="27"/>
      <c r="G37" s="27"/>
      <c r="H37" s="27"/>
      <c r="I37" s="21"/>
      <c r="J37" s="21"/>
      <c r="K37" s="21"/>
      <c r="L37" s="21"/>
      <c r="M37" s="21"/>
      <c r="N37" s="21"/>
      <c r="O37" s="21" t="s">
        <v>33</v>
      </c>
      <c r="P37" s="21"/>
      <c r="Q37" s="21"/>
      <c r="R37" s="21"/>
      <c r="S37" s="21"/>
      <c r="T37" s="21"/>
      <c r="U37" s="21"/>
    </row>
    <row r="38" spans="3:21" x14ac:dyDescent="0.25">
      <c r="C38" s="3"/>
      <c r="F38" s="5"/>
      <c r="G38" s="5"/>
      <c r="H38" s="5"/>
    </row>
    <row r="39" spans="3:21" x14ac:dyDescent="0.25">
      <c r="C39" s="3"/>
      <c r="F39" s="5"/>
      <c r="G39" s="5"/>
      <c r="H39" s="5"/>
    </row>
    <row r="40" spans="3:21" x14ac:dyDescent="0.25">
      <c r="C40" s="3"/>
      <c r="F40" s="5"/>
      <c r="G40" s="5"/>
      <c r="H40" s="5"/>
    </row>
    <row r="41" spans="3:21" ht="18.75" x14ac:dyDescent="0.3">
      <c r="C41" s="28" t="s">
        <v>35</v>
      </c>
      <c r="D41" s="29"/>
      <c r="E41" s="29"/>
      <c r="F41" s="30"/>
      <c r="G41" s="30"/>
      <c r="H41" s="31" t="s">
        <v>9</v>
      </c>
      <c r="I41" s="29"/>
      <c r="J41" s="29"/>
      <c r="K41" s="29"/>
      <c r="L41" s="29"/>
      <c r="M41" s="29"/>
      <c r="N41" s="29"/>
      <c r="O41" s="29" t="s">
        <v>52</v>
      </c>
      <c r="P41" s="29"/>
      <c r="Q41" s="29"/>
      <c r="R41" s="29"/>
      <c r="S41" s="29"/>
      <c r="T41" s="29"/>
      <c r="U41" s="29"/>
    </row>
    <row r="42" spans="3:21" ht="18.75" x14ac:dyDescent="0.3">
      <c r="C42" s="32"/>
      <c r="D42" s="29"/>
      <c r="E42" s="29"/>
      <c r="F42" s="31" t="s">
        <v>4</v>
      </c>
      <c r="G42" s="31" t="s">
        <v>5</v>
      </c>
      <c r="H42" s="30"/>
      <c r="I42" s="29"/>
      <c r="J42" s="29"/>
      <c r="K42" s="29"/>
      <c r="L42" s="29"/>
      <c r="M42" s="29"/>
      <c r="N42" s="29"/>
      <c r="O42" s="29" t="s">
        <v>36</v>
      </c>
      <c r="P42" s="29"/>
      <c r="Q42" s="29"/>
      <c r="R42" s="29"/>
      <c r="S42" s="29"/>
      <c r="T42" s="29"/>
      <c r="U42" s="29"/>
    </row>
    <row r="43" spans="3:21" x14ac:dyDescent="0.25">
      <c r="C43" s="33" t="s">
        <v>12</v>
      </c>
      <c r="D43" s="29"/>
      <c r="E43" s="29"/>
      <c r="F43" s="31">
        <v>0</v>
      </c>
      <c r="G43" s="31">
        <v>0</v>
      </c>
      <c r="H43" s="31">
        <f>F43+G43</f>
        <v>0</v>
      </c>
      <c r="I43" s="29"/>
      <c r="J43" s="29"/>
      <c r="K43" s="29"/>
      <c r="L43" s="29"/>
      <c r="M43" s="29"/>
      <c r="N43" s="29"/>
      <c r="O43" s="29" t="s">
        <v>47</v>
      </c>
      <c r="P43" s="29"/>
      <c r="Q43" s="29"/>
      <c r="R43" s="29"/>
      <c r="S43" s="29"/>
      <c r="T43" s="29"/>
      <c r="U43" s="29"/>
    </row>
    <row r="44" spans="3:21" x14ac:dyDescent="0.25">
      <c r="C44" s="29"/>
      <c r="D44" s="29"/>
      <c r="E44" s="29"/>
      <c r="F44" s="34"/>
      <c r="G44" s="34"/>
      <c r="H44" s="34"/>
      <c r="I44" s="29"/>
      <c r="J44" s="29"/>
      <c r="K44" s="29"/>
      <c r="L44" s="29"/>
      <c r="M44" s="29"/>
      <c r="N44" s="29"/>
      <c r="O44" s="29" t="s">
        <v>48</v>
      </c>
      <c r="P44" s="29"/>
      <c r="Q44" s="29"/>
      <c r="R44" s="29"/>
      <c r="S44" s="29"/>
      <c r="T44" s="29"/>
      <c r="U44" s="29"/>
    </row>
    <row r="45" spans="3:21" x14ac:dyDescent="0.25">
      <c r="C45" s="33" t="s">
        <v>25</v>
      </c>
      <c r="D45" s="29"/>
      <c r="E45" s="29"/>
      <c r="F45" s="31">
        <v>0</v>
      </c>
      <c r="G45" s="31">
        <v>0</v>
      </c>
      <c r="H45" s="31">
        <f>F45+G45</f>
        <v>0</v>
      </c>
      <c r="I45" s="29"/>
      <c r="J45" s="29"/>
      <c r="K45" s="29"/>
      <c r="L45" s="29"/>
      <c r="M45" s="29"/>
      <c r="N45" s="29"/>
      <c r="O45" s="29" t="s">
        <v>53</v>
      </c>
      <c r="P45" s="29"/>
      <c r="Q45" s="29"/>
      <c r="R45" s="29"/>
      <c r="S45" s="29"/>
      <c r="T45" s="29"/>
      <c r="U45" s="29"/>
    </row>
    <row r="46" spans="3:21" ht="18.75" x14ac:dyDescent="0.3">
      <c r="C46" s="19"/>
    </row>
    <row r="47" spans="3:21" ht="18.75" x14ac:dyDescent="0.3">
      <c r="C47" s="19"/>
    </row>
    <row r="48" spans="3:21" x14ac:dyDescent="0.25">
      <c r="C48" s="1" t="s">
        <v>10</v>
      </c>
    </row>
    <row r="50" spans="3:13" x14ac:dyDescent="0.25">
      <c r="C50" t="s">
        <v>41</v>
      </c>
    </row>
    <row r="51" spans="3:13" x14ac:dyDescent="0.25">
      <c r="C51" t="s">
        <v>42</v>
      </c>
      <c r="M51" t="s">
        <v>45</v>
      </c>
    </row>
    <row r="53" spans="3:13" x14ac:dyDescent="0.25">
      <c r="M53" t="s">
        <v>44</v>
      </c>
    </row>
  </sheetData>
  <hyperlinks>
    <hyperlink ref="C48" r:id="rId1"/>
  </hyperlinks>
  <pageMargins left="0.7" right="0.7" top="0.75" bottom="0.75" header="0.3" footer="0.3"/>
  <pageSetup paperSize="9" scale="3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50"/>
  <sheetViews>
    <sheetView tabSelected="1" workbookViewId="0">
      <selection activeCell="H26" sqref="H26"/>
    </sheetView>
  </sheetViews>
  <sheetFormatPr defaultRowHeight="15" x14ac:dyDescent="0.25"/>
  <cols>
    <col min="12" max="12" width="15.85546875" customWidth="1"/>
    <col min="15" max="15" width="10.42578125" customWidth="1"/>
    <col min="16" max="16" width="12.85546875" customWidth="1"/>
    <col min="19" max="19" width="12.42578125" customWidth="1"/>
    <col min="20" max="20" width="11.42578125" customWidth="1"/>
    <col min="22" max="22" width="14.5703125" customWidth="1"/>
  </cols>
  <sheetData>
    <row r="3" spans="3:22" ht="26.25" x14ac:dyDescent="0.4">
      <c r="E3" s="52" t="s">
        <v>0</v>
      </c>
      <c r="K3" s="51" t="s">
        <v>3</v>
      </c>
      <c r="S3" s="47" t="s">
        <v>54</v>
      </c>
      <c r="T3" s="47" t="s">
        <v>38</v>
      </c>
      <c r="U3" s="47" t="s">
        <v>43</v>
      </c>
      <c r="V3" s="55" t="s">
        <v>46</v>
      </c>
    </row>
    <row r="4" spans="3:22" x14ac:dyDescent="0.25">
      <c r="N4" t="s">
        <v>11</v>
      </c>
      <c r="O4" s="2">
        <v>42810</v>
      </c>
      <c r="S4" s="53" t="s">
        <v>13</v>
      </c>
      <c r="T4" s="53" t="s">
        <v>13</v>
      </c>
    </row>
    <row r="5" spans="3:22" x14ac:dyDescent="0.25">
      <c r="S5" s="48" t="s">
        <v>18</v>
      </c>
      <c r="T5" s="48" t="s">
        <v>18</v>
      </c>
    </row>
    <row r="6" spans="3:22" ht="18.75" x14ac:dyDescent="0.3">
      <c r="C6" s="35" t="s">
        <v>1</v>
      </c>
      <c r="D6" s="36"/>
      <c r="E6" s="36"/>
      <c r="F6" s="37" t="s">
        <v>2</v>
      </c>
      <c r="G6" s="37"/>
      <c r="H6" s="37" t="s">
        <v>9</v>
      </c>
      <c r="I6" s="37" t="s">
        <v>6</v>
      </c>
      <c r="J6" s="37" t="s">
        <v>40</v>
      </c>
      <c r="K6" s="37" t="s">
        <v>8</v>
      </c>
      <c r="L6" s="37" t="s">
        <v>14</v>
      </c>
      <c r="M6" s="36"/>
      <c r="N6" s="36"/>
      <c r="O6" s="38" t="s">
        <v>16</v>
      </c>
      <c r="P6" s="36"/>
      <c r="Q6" s="37">
        <v>38</v>
      </c>
      <c r="R6" s="36" t="s">
        <v>17</v>
      </c>
      <c r="S6" s="46"/>
      <c r="T6" s="46"/>
      <c r="U6" s="46"/>
      <c r="V6" s="46"/>
    </row>
    <row r="7" spans="3:22" x14ac:dyDescent="0.25">
      <c r="C7" s="39" t="s">
        <v>39</v>
      </c>
      <c r="D7" s="36"/>
      <c r="E7" s="36"/>
      <c r="F7" s="40"/>
      <c r="G7" s="40"/>
      <c r="H7" s="40"/>
      <c r="I7" s="37" t="s">
        <v>7</v>
      </c>
      <c r="J7" s="44"/>
      <c r="K7" s="40"/>
      <c r="L7" s="41" t="s">
        <v>18</v>
      </c>
      <c r="M7" s="36"/>
      <c r="N7" s="36"/>
      <c r="O7" s="36" t="s">
        <v>7</v>
      </c>
      <c r="P7" s="36"/>
      <c r="Q7" s="40"/>
      <c r="R7" s="36"/>
      <c r="S7" s="46"/>
      <c r="T7" s="46"/>
      <c r="U7" s="46"/>
      <c r="V7" s="46"/>
    </row>
    <row r="8" spans="3:22" x14ac:dyDescent="0.25">
      <c r="C8" s="36"/>
      <c r="D8" s="36"/>
      <c r="E8" s="36"/>
      <c r="F8" s="37" t="s">
        <v>4</v>
      </c>
      <c r="G8" s="37" t="s">
        <v>5</v>
      </c>
      <c r="H8" s="40"/>
      <c r="I8" s="37">
        <v>2</v>
      </c>
      <c r="J8" s="44"/>
      <c r="K8" s="40"/>
      <c r="L8" s="37"/>
      <c r="M8" s="36"/>
      <c r="N8" s="36"/>
      <c r="O8" s="36" t="s">
        <v>37</v>
      </c>
      <c r="P8" s="36"/>
      <c r="Q8" s="37">
        <v>20</v>
      </c>
      <c r="R8" s="36"/>
      <c r="S8" s="46"/>
      <c r="T8" s="46"/>
      <c r="U8" s="46"/>
      <c r="V8" s="46"/>
    </row>
    <row r="9" spans="3:22" x14ac:dyDescent="0.25">
      <c r="C9" s="39" t="s">
        <v>12</v>
      </c>
      <c r="D9" s="36"/>
      <c r="E9" s="36"/>
      <c r="F9" s="37">
        <v>18</v>
      </c>
      <c r="G9" s="37">
        <v>18</v>
      </c>
      <c r="H9" s="37">
        <f>F9+G9</f>
        <v>36</v>
      </c>
      <c r="I9" s="37">
        <f>Q8*I8</f>
        <v>40</v>
      </c>
      <c r="J9" s="37">
        <f>I9/Q8</f>
        <v>2</v>
      </c>
      <c r="K9" s="37">
        <f>I9-H9</f>
        <v>4</v>
      </c>
      <c r="L9" s="42">
        <f>ROUNDUP((((Q6/2)^2)*3.1416/100)*(I9/Q8),1)</f>
        <v>22.700000000000003</v>
      </c>
      <c r="M9" s="36"/>
      <c r="N9" s="36"/>
      <c r="O9" s="36"/>
      <c r="P9" s="36"/>
      <c r="Q9" s="40"/>
      <c r="R9" s="36"/>
      <c r="S9" s="49">
        <f>(Q6*Q6*2)/100</f>
        <v>28.88</v>
      </c>
      <c r="T9" s="49" t="s">
        <v>15</v>
      </c>
      <c r="U9" s="46"/>
      <c r="V9" s="46"/>
    </row>
    <row r="10" spans="3:22" x14ac:dyDescent="0.25">
      <c r="C10" s="43"/>
      <c r="D10" s="36"/>
      <c r="E10" s="36"/>
      <c r="F10" s="44"/>
      <c r="G10" s="44"/>
      <c r="H10" s="44"/>
      <c r="I10" s="44"/>
      <c r="J10" s="44"/>
      <c r="K10" s="44"/>
      <c r="L10" s="45"/>
      <c r="M10" s="36"/>
      <c r="N10" s="36"/>
      <c r="O10" s="36"/>
      <c r="P10" s="36"/>
      <c r="Q10" s="40"/>
      <c r="R10" s="36"/>
      <c r="S10" s="50"/>
      <c r="T10" s="50"/>
      <c r="U10" s="46"/>
      <c r="V10" s="46"/>
    </row>
    <row r="11" spans="3:22" x14ac:dyDescent="0.25">
      <c r="C11" s="43"/>
      <c r="D11" s="36"/>
      <c r="E11" s="36"/>
      <c r="F11" s="44"/>
      <c r="G11" s="44"/>
      <c r="H11" s="44"/>
      <c r="I11" s="44"/>
      <c r="J11" s="44"/>
      <c r="K11" s="44"/>
      <c r="L11" s="42" t="s">
        <v>19</v>
      </c>
      <c r="M11" s="36"/>
      <c r="N11" s="36"/>
      <c r="O11" s="36" t="s">
        <v>20</v>
      </c>
      <c r="P11" s="36"/>
      <c r="Q11" s="37">
        <v>6</v>
      </c>
      <c r="R11" s="36" t="s">
        <v>17</v>
      </c>
      <c r="S11" s="50"/>
      <c r="T11" s="50"/>
      <c r="U11" s="46"/>
      <c r="V11" s="46"/>
    </row>
    <row r="12" spans="3:22" x14ac:dyDescent="0.25">
      <c r="C12" s="43"/>
      <c r="D12" s="36"/>
      <c r="E12" s="36"/>
      <c r="F12" s="44"/>
      <c r="G12" s="44"/>
      <c r="H12" s="44"/>
      <c r="I12" s="44"/>
      <c r="J12" s="44"/>
      <c r="K12" s="44"/>
      <c r="L12" s="42" t="s">
        <v>18</v>
      </c>
      <c r="M12" s="36"/>
      <c r="N12" s="36"/>
      <c r="O12" s="36" t="s">
        <v>37</v>
      </c>
      <c r="P12" s="36"/>
      <c r="Q12" s="37">
        <v>1</v>
      </c>
      <c r="R12" s="36"/>
      <c r="S12" s="50"/>
      <c r="T12" s="50"/>
      <c r="U12" s="46"/>
      <c r="V12" s="46"/>
    </row>
    <row r="13" spans="3:22" x14ac:dyDescent="0.25">
      <c r="C13" s="39" t="s">
        <v>25</v>
      </c>
      <c r="D13" s="36"/>
      <c r="E13" s="36"/>
      <c r="F13" s="37">
        <v>18</v>
      </c>
      <c r="G13" s="37">
        <v>18</v>
      </c>
      <c r="H13" s="37">
        <f>F13+G13</f>
        <v>36</v>
      </c>
      <c r="I13" s="37" t="s">
        <v>15</v>
      </c>
      <c r="J13" s="37">
        <f>H13/Q12</f>
        <v>36</v>
      </c>
      <c r="K13" s="37">
        <v>0</v>
      </c>
      <c r="L13" s="42">
        <f>ROUNDUP((((Q11/2)^2)*3.1416/100)*(H13/Q12),1)</f>
        <v>10.199999999999999</v>
      </c>
      <c r="M13" s="36"/>
      <c r="N13" s="36"/>
      <c r="O13" s="36"/>
      <c r="P13" s="36"/>
      <c r="Q13" s="36"/>
      <c r="R13" s="36"/>
      <c r="S13" s="49">
        <f>((SQRT(J13)*Q11)^2)/100</f>
        <v>12.96</v>
      </c>
      <c r="T13" s="49">
        <v>12.48</v>
      </c>
      <c r="U13" s="49">
        <v>12.29</v>
      </c>
      <c r="V13" s="49">
        <v>34.15</v>
      </c>
    </row>
    <row r="14" spans="3:22" x14ac:dyDescent="0.25">
      <c r="F14" s="4"/>
      <c r="G14" s="4"/>
      <c r="H14" s="4"/>
      <c r="I14" s="4"/>
      <c r="J14" s="4"/>
      <c r="K14" s="4"/>
      <c r="L14" s="4"/>
    </row>
    <row r="15" spans="3:22" x14ac:dyDescent="0.25">
      <c r="F15" s="4"/>
      <c r="G15" s="4"/>
      <c r="H15" s="4"/>
      <c r="I15" s="4"/>
      <c r="J15" s="4"/>
      <c r="K15" s="4"/>
      <c r="L15" s="4"/>
    </row>
    <row r="16" spans="3:22" ht="18.75" x14ac:dyDescent="0.3">
      <c r="C16" s="14" t="s">
        <v>21</v>
      </c>
      <c r="D16" s="15"/>
      <c r="E16" s="15"/>
      <c r="F16" s="16"/>
      <c r="G16" s="16"/>
      <c r="H16" s="17" t="s">
        <v>9</v>
      </c>
      <c r="I16" s="16"/>
      <c r="J16" s="16"/>
      <c r="K16" s="16"/>
      <c r="L16" s="16"/>
      <c r="M16" s="15"/>
      <c r="N16" s="15"/>
      <c r="O16" s="15" t="s">
        <v>22</v>
      </c>
      <c r="P16" s="15"/>
      <c r="Q16" s="15"/>
      <c r="R16" s="15"/>
      <c r="S16" s="15"/>
    </row>
    <row r="17" spans="3:22" x14ac:dyDescent="0.25">
      <c r="C17" s="15"/>
      <c r="D17" s="15"/>
      <c r="E17" s="15"/>
      <c r="F17" s="17" t="s">
        <v>4</v>
      </c>
      <c r="G17" s="17" t="s">
        <v>5</v>
      </c>
      <c r="H17" s="16"/>
      <c r="I17" s="16"/>
      <c r="J17" s="16"/>
      <c r="K17" s="16"/>
      <c r="L17" s="16"/>
      <c r="M17" s="15"/>
      <c r="N17" s="15"/>
      <c r="O17" s="15" t="s">
        <v>57</v>
      </c>
      <c r="P17" s="15"/>
      <c r="Q17" s="15"/>
      <c r="R17" s="15"/>
      <c r="S17" s="15"/>
    </row>
    <row r="18" spans="3:22" x14ac:dyDescent="0.25">
      <c r="C18" s="18" t="s">
        <v>12</v>
      </c>
      <c r="D18" s="15"/>
      <c r="E18" s="15"/>
      <c r="F18" s="17">
        <v>0</v>
      </c>
      <c r="G18" s="17">
        <v>0</v>
      </c>
      <c r="H18" s="17">
        <f>F18+G18</f>
        <v>0</v>
      </c>
      <c r="I18" s="16"/>
      <c r="J18" s="16"/>
      <c r="K18" s="16"/>
      <c r="L18" s="16"/>
      <c r="M18" s="15"/>
      <c r="N18" s="15"/>
      <c r="O18" s="15"/>
      <c r="P18" s="15"/>
      <c r="Q18" s="15"/>
      <c r="R18" s="15"/>
      <c r="S18" s="15"/>
    </row>
    <row r="19" spans="3:22" x14ac:dyDescent="0.25">
      <c r="C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  <c r="O19" s="15"/>
      <c r="P19" s="15"/>
      <c r="Q19" s="15"/>
      <c r="R19" s="15"/>
      <c r="S19" s="15"/>
    </row>
    <row r="20" spans="3:22" x14ac:dyDescent="0.25">
      <c r="C20" s="18" t="s">
        <v>25</v>
      </c>
      <c r="D20" s="15"/>
      <c r="E20" s="15"/>
      <c r="F20" s="17">
        <v>0</v>
      </c>
      <c r="G20" s="17">
        <v>0</v>
      </c>
      <c r="H20" s="17">
        <f>F20+G20</f>
        <v>0</v>
      </c>
      <c r="I20" s="16"/>
      <c r="J20" s="16"/>
      <c r="K20" s="16"/>
      <c r="L20" s="16"/>
      <c r="M20" s="15"/>
      <c r="N20" s="15"/>
      <c r="O20" s="15"/>
      <c r="P20" s="15"/>
      <c r="Q20" s="15"/>
      <c r="R20" s="15"/>
      <c r="S20" s="15"/>
    </row>
    <row r="21" spans="3:22" x14ac:dyDescent="0.25">
      <c r="C21" s="3"/>
      <c r="F21" s="5"/>
      <c r="G21" s="5"/>
      <c r="H21" s="5"/>
      <c r="I21" s="4"/>
      <c r="J21" s="4"/>
      <c r="K21" s="4"/>
      <c r="L21" s="4"/>
    </row>
    <row r="22" spans="3:22" x14ac:dyDescent="0.25">
      <c r="C22" s="3"/>
      <c r="F22" s="5"/>
      <c r="G22" s="5"/>
      <c r="H22" s="5"/>
      <c r="I22" s="4"/>
      <c r="J22" s="4"/>
      <c r="K22" s="4"/>
      <c r="L22" s="4"/>
    </row>
    <row r="23" spans="3:22" x14ac:dyDescent="0.25">
      <c r="C23" s="3"/>
      <c r="F23" s="5"/>
      <c r="G23" s="5"/>
      <c r="H23" s="5"/>
      <c r="I23" s="4"/>
      <c r="J23" s="4"/>
      <c r="K23" s="4"/>
      <c r="L23" s="4"/>
    </row>
    <row r="24" spans="3:22" ht="18.75" x14ac:dyDescent="0.3">
      <c r="C24" s="6" t="s">
        <v>26</v>
      </c>
      <c r="D24" s="7"/>
      <c r="E24" s="7"/>
      <c r="F24" s="8"/>
      <c r="G24" s="8"/>
      <c r="H24" s="9" t="s">
        <v>9</v>
      </c>
      <c r="I24" s="8"/>
      <c r="J24" s="8"/>
      <c r="K24" s="9" t="s">
        <v>29</v>
      </c>
      <c r="L24" s="9" t="s">
        <v>13</v>
      </c>
      <c r="M24" s="7"/>
      <c r="N24" s="7"/>
      <c r="O24" s="58" t="s">
        <v>27</v>
      </c>
      <c r="P24" s="59"/>
      <c r="Q24" s="9">
        <v>20</v>
      </c>
      <c r="R24" s="7" t="s">
        <v>17</v>
      </c>
      <c r="S24" s="54"/>
      <c r="T24" s="54"/>
      <c r="U24" s="54"/>
      <c r="V24" s="54"/>
    </row>
    <row r="25" spans="3:22" x14ac:dyDescent="0.25">
      <c r="C25" s="10"/>
      <c r="D25" s="7"/>
      <c r="E25" s="7"/>
      <c r="F25" s="9" t="s">
        <v>4</v>
      </c>
      <c r="G25" s="9" t="s">
        <v>5</v>
      </c>
      <c r="H25" s="8"/>
      <c r="I25" s="8"/>
      <c r="J25" s="8"/>
      <c r="K25" s="8"/>
      <c r="L25" s="9" t="s">
        <v>18</v>
      </c>
      <c r="M25" s="7"/>
      <c r="N25" s="7"/>
      <c r="O25" s="58" t="s">
        <v>31</v>
      </c>
      <c r="P25" s="59"/>
      <c r="Q25" s="9">
        <v>2</v>
      </c>
      <c r="R25" s="7"/>
      <c r="S25" s="54"/>
      <c r="T25" s="54"/>
      <c r="U25" s="54"/>
      <c r="V25" s="54"/>
    </row>
    <row r="26" spans="3:22" x14ac:dyDescent="0.25">
      <c r="C26" s="11" t="s">
        <v>12</v>
      </c>
      <c r="D26" s="7"/>
      <c r="E26" s="7"/>
      <c r="F26" s="9"/>
      <c r="G26" s="9"/>
      <c r="H26" s="9"/>
      <c r="I26" s="8"/>
      <c r="J26" s="8"/>
      <c r="K26" s="8"/>
      <c r="L26" s="9">
        <v>0</v>
      </c>
      <c r="M26" s="7"/>
      <c r="N26" s="7"/>
      <c r="O26" s="7"/>
      <c r="P26" s="7"/>
      <c r="Q26" s="12"/>
      <c r="R26" s="7"/>
      <c r="S26" s="56"/>
      <c r="T26" s="56" t="s">
        <v>15</v>
      </c>
      <c r="U26" s="56" t="s">
        <v>15</v>
      </c>
      <c r="V26" s="56" t="s">
        <v>15</v>
      </c>
    </row>
    <row r="27" spans="3:22" x14ac:dyDescent="0.25">
      <c r="C27" s="10"/>
      <c r="D27" s="7"/>
      <c r="E27" s="7"/>
      <c r="F27" s="12"/>
      <c r="G27" s="12"/>
      <c r="H27" s="12"/>
      <c r="I27" s="8"/>
      <c r="J27" s="8"/>
      <c r="K27" s="8"/>
      <c r="L27" s="12"/>
      <c r="M27" s="7"/>
      <c r="N27" s="7"/>
      <c r="O27" s="7"/>
      <c r="P27" s="7"/>
      <c r="Q27" s="12"/>
      <c r="R27" s="7"/>
      <c r="S27" s="57"/>
      <c r="T27" s="54"/>
      <c r="U27" s="54"/>
      <c r="V27" s="54"/>
    </row>
    <row r="28" spans="3:22" x14ac:dyDescent="0.25">
      <c r="C28" s="7"/>
      <c r="D28" s="7"/>
      <c r="E28" s="7"/>
      <c r="F28" s="12"/>
      <c r="G28" s="12"/>
      <c r="H28" s="12"/>
      <c r="I28" s="8"/>
      <c r="J28" s="8"/>
      <c r="K28" s="8"/>
      <c r="L28" s="8"/>
      <c r="M28" s="7"/>
      <c r="N28" s="7"/>
      <c r="O28" s="7"/>
      <c r="P28" s="7"/>
      <c r="Q28" s="7"/>
      <c r="R28" s="7"/>
      <c r="S28" s="54"/>
      <c r="T28" s="54"/>
      <c r="U28" s="54"/>
      <c r="V28" s="54"/>
    </row>
    <row r="29" spans="3:22" x14ac:dyDescent="0.25">
      <c r="C29" s="11" t="s">
        <v>25</v>
      </c>
      <c r="D29" s="7"/>
      <c r="E29" s="7"/>
      <c r="F29" s="9">
        <v>36</v>
      </c>
      <c r="G29" s="9">
        <v>36</v>
      </c>
      <c r="H29" s="9">
        <f>F29+G29</f>
        <v>72</v>
      </c>
      <c r="I29" s="8"/>
      <c r="J29" s="8"/>
      <c r="K29" s="9">
        <v>8</v>
      </c>
      <c r="L29" s="13"/>
      <c r="M29" s="7"/>
      <c r="N29" s="7"/>
      <c r="O29" s="7" t="s">
        <v>30</v>
      </c>
      <c r="P29" s="7"/>
      <c r="Q29" s="13">
        <f>ROUNDUP((((Q24/2)^2)*3.1416/100)*Q26,1)</f>
        <v>0</v>
      </c>
      <c r="R29" s="7" t="s">
        <v>18</v>
      </c>
      <c r="S29" s="56">
        <f>(Q24*Q24*Q26)/100</f>
        <v>0</v>
      </c>
      <c r="T29" s="56" t="s">
        <v>15</v>
      </c>
      <c r="U29" s="56" t="s">
        <v>15</v>
      </c>
      <c r="V29" s="56" t="s">
        <v>15</v>
      </c>
    </row>
    <row r="30" spans="3:22" x14ac:dyDescent="0.25">
      <c r="C30" s="3"/>
      <c r="F30" s="5"/>
      <c r="G30" s="5"/>
      <c r="H30" s="5"/>
      <c r="I30" s="4"/>
      <c r="J30" s="4"/>
      <c r="K30" s="4"/>
      <c r="L30" s="4"/>
    </row>
    <row r="31" spans="3:22" x14ac:dyDescent="0.25">
      <c r="C31" s="3"/>
      <c r="F31" s="5"/>
      <c r="G31" s="5"/>
      <c r="H31" s="5"/>
      <c r="I31" s="4"/>
      <c r="J31" s="4"/>
      <c r="K31" s="4"/>
      <c r="L31" s="4"/>
    </row>
    <row r="32" spans="3:22" x14ac:dyDescent="0.25">
      <c r="C32" s="3"/>
      <c r="F32" s="5"/>
      <c r="G32" s="5"/>
      <c r="H32" s="5"/>
      <c r="I32" s="4"/>
      <c r="J32" s="4"/>
      <c r="K32" s="4"/>
      <c r="L32" s="4"/>
    </row>
    <row r="33" spans="3:21" x14ac:dyDescent="0.25">
      <c r="C33" s="3"/>
      <c r="F33" s="5"/>
      <c r="G33" s="5"/>
      <c r="H33" s="5"/>
      <c r="I33" s="4"/>
      <c r="J33" s="4"/>
      <c r="K33" s="4"/>
      <c r="L33" s="4"/>
    </row>
    <row r="34" spans="3:21" ht="18.75" x14ac:dyDescent="0.3">
      <c r="C34" s="20" t="s">
        <v>24</v>
      </c>
      <c r="D34" s="21"/>
      <c r="E34" s="21"/>
      <c r="F34" s="22"/>
      <c r="G34" s="22"/>
      <c r="H34" s="23" t="s">
        <v>9</v>
      </c>
      <c r="I34" s="22"/>
      <c r="J34" s="22"/>
      <c r="K34" s="23" t="s">
        <v>29</v>
      </c>
      <c r="L34" s="23" t="s">
        <v>13</v>
      </c>
      <c r="M34" s="21"/>
      <c r="N34" s="21"/>
      <c r="O34" s="21"/>
      <c r="P34" s="21"/>
      <c r="Q34" s="21"/>
      <c r="R34" s="21"/>
      <c r="S34" s="21"/>
      <c r="T34" s="21"/>
      <c r="U34" s="21"/>
    </row>
    <row r="35" spans="3:21" x14ac:dyDescent="0.25">
      <c r="C35" s="24"/>
      <c r="D35" s="21"/>
      <c r="E35" s="21"/>
      <c r="F35" s="23" t="s">
        <v>4</v>
      </c>
      <c r="G35" s="23" t="s">
        <v>5</v>
      </c>
      <c r="H35" s="22"/>
      <c r="I35" s="22"/>
      <c r="J35" s="22"/>
      <c r="K35" s="22"/>
      <c r="L35" s="23" t="s">
        <v>18</v>
      </c>
      <c r="M35" s="21"/>
      <c r="N35" s="21"/>
      <c r="O35" s="21"/>
      <c r="P35" s="21"/>
      <c r="Q35" s="21"/>
      <c r="R35" s="21"/>
      <c r="S35" s="21"/>
      <c r="T35" s="21"/>
      <c r="U35" s="21"/>
    </row>
    <row r="36" spans="3:21" x14ac:dyDescent="0.25">
      <c r="C36" s="25" t="s">
        <v>12</v>
      </c>
      <c r="D36" s="21"/>
      <c r="E36" s="21"/>
      <c r="F36" s="23">
        <v>0</v>
      </c>
      <c r="G36" s="23">
        <v>0</v>
      </c>
      <c r="H36" s="23">
        <f>F36+G36</f>
        <v>0</v>
      </c>
      <c r="I36" s="22"/>
      <c r="J36" s="22"/>
      <c r="K36" s="22"/>
      <c r="L36" s="26">
        <f>ROUNDUP((((T36/2)^2)*3.1416/100)*H36,1)</f>
        <v>0</v>
      </c>
      <c r="M36" s="21"/>
      <c r="N36" s="21"/>
      <c r="O36" s="21"/>
      <c r="P36" s="21"/>
      <c r="Q36" s="21"/>
      <c r="R36" s="21"/>
      <c r="S36" s="21"/>
      <c r="T36" s="27"/>
      <c r="U36" s="21"/>
    </row>
    <row r="37" spans="3:21" x14ac:dyDescent="0.25">
      <c r="C37" s="21"/>
      <c r="D37" s="21"/>
      <c r="E37" s="21"/>
      <c r="F37" s="27"/>
      <c r="G37" s="27"/>
      <c r="H37" s="27"/>
      <c r="I37" s="21"/>
      <c r="J37" s="21"/>
      <c r="K37" s="21"/>
      <c r="L37" s="21"/>
      <c r="M37" s="21"/>
      <c r="N37" s="21"/>
      <c r="O37" s="21" t="s">
        <v>32</v>
      </c>
      <c r="P37" s="21"/>
      <c r="Q37" s="21"/>
      <c r="R37" s="21"/>
      <c r="S37" s="21"/>
      <c r="T37" s="21"/>
      <c r="U37" s="21"/>
    </row>
    <row r="38" spans="3:21" x14ac:dyDescent="0.25">
      <c r="C38" s="25" t="s">
        <v>25</v>
      </c>
      <c r="D38" s="21"/>
      <c r="E38" s="21"/>
      <c r="F38" s="23">
        <v>0</v>
      </c>
      <c r="G38" s="23">
        <v>0</v>
      </c>
      <c r="H38" s="23">
        <f>F38+G38</f>
        <v>0</v>
      </c>
      <c r="I38" s="21"/>
      <c r="J38" s="21"/>
      <c r="K38" s="21"/>
      <c r="L38" s="26">
        <f>ROUNDUP((((T36/2)^2)*3.1416/100)*H38,1)</f>
        <v>0</v>
      </c>
      <c r="M38" s="21"/>
      <c r="N38" s="21"/>
      <c r="O38" s="21" t="s">
        <v>34</v>
      </c>
      <c r="P38" s="21"/>
      <c r="Q38" s="21"/>
      <c r="R38" s="21"/>
      <c r="S38" s="21"/>
      <c r="T38" s="21"/>
      <c r="U38" s="21"/>
    </row>
    <row r="39" spans="3:21" x14ac:dyDescent="0.25">
      <c r="C39" s="24"/>
      <c r="D39" s="21"/>
      <c r="E39" s="21"/>
      <c r="F39" s="27"/>
      <c r="G39" s="27"/>
      <c r="H39" s="27"/>
      <c r="I39" s="21"/>
      <c r="J39" s="21"/>
      <c r="K39" s="21"/>
      <c r="L39" s="21"/>
      <c r="M39" s="21"/>
      <c r="N39" s="21"/>
      <c r="O39" s="21" t="s">
        <v>33</v>
      </c>
      <c r="P39" s="21"/>
      <c r="Q39" s="21"/>
      <c r="R39" s="21"/>
      <c r="S39" s="21"/>
      <c r="T39" s="21"/>
      <c r="U39" s="21"/>
    </row>
    <row r="40" spans="3:21" x14ac:dyDescent="0.25">
      <c r="C40" s="3"/>
      <c r="F40" s="5"/>
      <c r="G40" s="5"/>
      <c r="H40" s="5"/>
    </row>
    <row r="41" spans="3:21" x14ac:dyDescent="0.25">
      <c r="C41" s="3"/>
      <c r="F41" s="5"/>
      <c r="G41" s="5"/>
      <c r="H41" s="5"/>
    </row>
    <row r="42" spans="3:21" x14ac:dyDescent="0.25">
      <c r="C42" s="3"/>
      <c r="F42" s="5"/>
      <c r="G42" s="5"/>
      <c r="H42" s="5"/>
    </row>
    <row r="43" spans="3:21" ht="18.75" x14ac:dyDescent="0.3">
      <c r="C43" s="28" t="s">
        <v>35</v>
      </c>
      <c r="D43" s="29"/>
      <c r="E43" s="29"/>
      <c r="F43" s="30"/>
      <c r="G43" s="30"/>
      <c r="H43" s="31" t="s">
        <v>9</v>
      </c>
      <c r="I43" s="29"/>
      <c r="J43" s="29"/>
      <c r="K43" s="29"/>
      <c r="L43" s="29"/>
      <c r="M43" s="29"/>
      <c r="N43" s="29"/>
      <c r="O43" s="29" t="s">
        <v>58</v>
      </c>
      <c r="P43" s="29"/>
      <c r="Q43" s="29"/>
      <c r="R43" s="29"/>
      <c r="S43" s="29"/>
      <c r="T43" s="29"/>
      <c r="U43" s="29"/>
    </row>
    <row r="44" spans="3:21" ht="18.75" x14ac:dyDescent="0.3">
      <c r="C44" s="32"/>
      <c r="D44" s="29"/>
      <c r="E44" s="29"/>
      <c r="F44" s="31" t="s">
        <v>4</v>
      </c>
      <c r="G44" s="31" t="s">
        <v>5</v>
      </c>
      <c r="H44" s="30"/>
      <c r="I44" s="29"/>
      <c r="J44" s="29"/>
      <c r="K44" s="29"/>
      <c r="L44" s="29"/>
      <c r="M44" s="29"/>
      <c r="N44" s="29"/>
      <c r="O44" s="29" t="s">
        <v>56</v>
      </c>
      <c r="P44" s="29"/>
      <c r="Q44" s="29"/>
      <c r="R44" s="29"/>
      <c r="S44" s="29"/>
      <c r="T44" s="29"/>
      <c r="U44" s="29"/>
    </row>
    <row r="45" spans="3:21" x14ac:dyDescent="0.25">
      <c r="C45" s="33" t="s">
        <v>12</v>
      </c>
      <c r="D45" s="29"/>
      <c r="E45" s="29"/>
      <c r="F45" s="31">
        <v>0</v>
      </c>
      <c r="G45" s="31">
        <v>0</v>
      </c>
      <c r="H45" s="31">
        <f>F45+G45</f>
        <v>0</v>
      </c>
      <c r="I45" s="29"/>
      <c r="J45" s="29"/>
      <c r="K45" s="29"/>
      <c r="L45" s="29"/>
      <c r="M45" s="29"/>
      <c r="N45" s="29"/>
      <c r="O45" s="29" t="s">
        <v>59</v>
      </c>
      <c r="P45" s="29"/>
      <c r="Q45" s="29"/>
      <c r="R45" s="29"/>
      <c r="S45" s="29"/>
      <c r="T45" s="29"/>
      <c r="U45" s="29"/>
    </row>
    <row r="46" spans="3:21" x14ac:dyDescent="0.25">
      <c r="C46" s="29"/>
      <c r="D46" s="29"/>
      <c r="E46" s="29"/>
      <c r="F46" s="34"/>
      <c r="G46" s="34"/>
      <c r="H46" s="34"/>
      <c r="I46" s="29"/>
      <c r="J46" s="29"/>
      <c r="K46" s="29"/>
      <c r="L46" s="29"/>
      <c r="M46" s="29"/>
      <c r="N46" s="29"/>
      <c r="O46" s="29" t="s">
        <v>60</v>
      </c>
      <c r="P46" s="29"/>
      <c r="Q46" s="29"/>
      <c r="R46" s="29"/>
      <c r="S46" s="29"/>
      <c r="T46" s="29"/>
      <c r="U46" s="29"/>
    </row>
    <row r="47" spans="3:21" x14ac:dyDescent="0.25">
      <c r="C47" s="33" t="s">
        <v>25</v>
      </c>
      <c r="D47" s="29"/>
      <c r="E47" s="29"/>
      <c r="F47" s="31">
        <v>0</v>
      </c>
      <c r="G47" s="31">
        <v>0</v>
      </c>
      <c r="H47" s="31">
        <f>F47+G47</f>
        <v>0</v>
      </c>
      <c r="I47" s="29"/>
      <c r="J47" s="29"/>
      <c r="K47" s="29"/>
      <c r="L47" s="29"/>
      <c r="M47" s="29"/>
      <c r="N47" s="29"/>
      <c r="O47" s="29" t="s">
        <v>53</v>
      </c>
      <c r="P47" s="29"/>
      <c r="Q47" s="29"/>
      <c r="R47" s="29"/>
      <c r="S47" s="29"/>
      <c r="T47" s="29"/>
      <c r="U47" s="29"/>
    </row>
    <row r="48" spans="3:21" ht="18.75" x14ac:dyDescent="0.3">
      <c r="C48" s="19"/>
    </row>
    <row r="49" spans="3:3" ht="18.75" x14ac:dyDescent="0.3">
      <c r="C49" s="19"/>
    </row>
    <row r="50" spans="3:3" x14ac:dyDescent="0.25">
      <c r="C50" s="1" t="s">
        <v>55</v>
      </c>
    </row>
  </sheetData>
  <mergeCells count="2">
    <mergeCell ref="O24:P24"/>
    <mergeCell ref="O25:P25"/>
  </mergeCells>
  <hyperlinks>
    <hyperlink ref="C5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</vt:lpstr>
      <vt:lpstr>Simple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2017-03-19T15:04:29Z</cp:lastPrinted>
  <dcterms:created xsi:type="dcterms:W3CDTF">2017-02-06T15:44:23Z</dcterms:created>
  <dcterms:modified xsi:type="dcterms:W3CDTF">2017-03-20T11:39:03Z</dcterms:modified>
</cp:coreProperties>
</file>