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Presentations\Costing\"/>
    </mc:Choice>
  </mc:AlternateContent>
  <bookViews>
    <workbookView xWindow="0" yWindow="0" windowWidth="21570" windowHeight="8160"/>
  </bookViews>
  <sheets>
    <sheet name="Sheet1" sheetId="1" r:id="rId1"/>
    <sheet name="Sumary Table" sheetId="2" r:id="rId2"/>
    <sheet name="Sheet3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2" l="1"/>
  <c r="B4" i="2"/>
  <c r="C50" i="1"/>
  <c r="C4" i="2"/>
  <c r="C18" i="1"/>
  <c r="E12" i="2"/>
  <c r="C14" i="1"/>
  <c r="C13" i="1"/>
  <c r="E14" i="2"/>
  <c r="C29" i="1"/>
  <c r="E11" i="2"/>
  <c r="C37" i="1"/>
  <c r="C3" i="2"/>
  <c r="C6" i="2"/>
  <c r="C7" i="2"/>
  <c r="C62" i="1"/>
  <c r="C8" i="2"/>
  <c r="C69" i="1"/>
  <c r="C9" i="2"/>
  <c r="E17" i="2"/>
  <c r="C6" i="1"/>
  <c r="C13" i="2"/>
  <c r="C12" i="2"/>
  <c r="N24" i="1"/>
  <c r="Q24" i="1"/>
  <c r="C24" i="1"/>
  <c r="N25" i="1"/>
  <c r="Q25" i="1"/>
  <c r="C25" i="1"/>
  <c r="N26" i="1"/>
  <c r="Q26" i="1"/>
  <c r="C26" i="1"/>
  <c r="C23" i="1"/>
  <c r="D15" i="2"/>
  <c r="D17" i="2"/>
  <c r="C11" i="2"/>
  <c r="C17" i="2"/>
  <c r="F15" i="2"/>
  <c r="F17" i="2"/>
  <c r="N27" i="1"/>
  <c r="Q27" i="1"/>
  <c r="C27" i="1"/>
  <c r="B14" i="2"/>
  <c r="N15" i="1"/>
  <c r="Q15" i="1"/>
  <c r="N14" i="1"/>
  <c r="Q14" i="1"/>
  <c r="N13" i="1"/>
  <c r="Q13" i="1"/>
  <c r="B7" i="2"/>
  <c r="B6" i="2"/>
  <c r="F6" i="1"/>
  <c r="B9" i="2"/>
  <c r="B8" i="2"/>
  <c r="B12" i="2"/>
  <c r="B13" i="2"/>
  <c r="Q18" i="1"/>
  <c r="Q19" i="1"/>
  <c r="Q20" i="1"/>
  <c r="Q21" i="1"/>
  <c r="Q29" i="1"/>
  <c r="Q30" i="1"/>
  <c r="Q31" i="1"/>
  <c r="Q32" i="1"/>
  <c r="Q33" i="1"/>
  <c r="Q34" i="1"/>
  <c r="Q35" i="1"/>
  <c r="Q37" i="1"/>
  <c r="Q38" i="1"/>
  <c r="Q39" i="1"/>
  <c r="Q40" i="1"/>
  <c r="Q41" i="1"/>
  <c r="Q42" i="1"/>
  <c r="Q43" i="1"/>
  <c r="Q44" i="1"/>
  <c r="Q46" i="1"/>
  <c r="Q48" i="1"/>
  <c r="Q50" i="1"/>
  <c r="Q51" i="1"/>
  <c r="Q52" i="1"/>
  <c r="Q53" i="1"/>
  <c r="Q54" i="1"/>
  <c r="Q55" i="1"/>
  <c r="Q56" i="1"/>
  <c r="Q57" i="1"/>
  <c r="Q58" i="1"/>
  <c r="Q59" i="1"/>
  <c r="Q60" i="1"/>
  <c r="Q62" i="1"/>
  <c r="Q63" i="1"/>
  <c r="Q64" i="1"/>
  <c r="Q65" i="1"/>
  <c r="Q66" i="1"/>
  <c r="Q67" i="1"/>
  <c r="Q69" i="1"/>
  <c r="Q70" i="1"/>
  <c r="Q71" i="1"/>
  <c r="N7" i="1"/>
  <c r="Q7" i="1"/>
  <c r="N11" i="1"/>
  <c r="Q11" i="1"/>
  <c r="N10" i="1"/>
  <c r="Q10" i="1"/>
  <c r="N9" i="1"/>
  <c r="Q9" i="1"/>
  <c r="N8" i="1"/>
  <c r="Q8" i="1"/>
  <c r="Q6" i="1"/>
</calcChain>
</file>

<file path=xl/comments1.xml><?xml version="1.0" encoding="utf-8"?>
<comments xmlns="http://schemas.openxmlformats.org/spreadsheetml/2006/main">
  <authors>
    <author>gabriella pugliese</author>
  </authors>
  <commentList>
    <comment ref="E7" authorId="0" shapeId="0">
      <text>
        <r>
          <rPr>
            <b/>
            <sz val="9"/>
            <color indexed="81"/>
            <rFont val="Verdana"/>
          </rPr>
          <t>gabriella pugliese: 
1.4 x 4 =</t>
        </r>
        <r>
          <rPr>
            <sz val="9"/>
            <color indexed="81"/>
            <rFont val="Verdana"/>
          </rPr>
          <t xml:space="preserve">
5.6 m^2 </t>
        </r>
      </text>
    </comment>
  </commentList>
</comments>
</file>

<file path=xl/sharedStrings.xml><?xml version="1.0" encoding="utf-8"?>
<sst xmlns="http://schemas.openxmlformats.org/spreadsheetml/2006/main" count="188" uniqueCount="136">
  <si>
    <t>Item Number</t>
  </si>
  <si>
    <t>Item name</t>
  </si>
  <si>
    <t>Standard Component ID</t>
  </si>
  <si>
    <t>Unit Defiinition</t>
  </si>
  <si>
    <t>Unit Cost</t>
  </si>
  <si>
    <t>Currency of Unit Cost</t>
  </si>
  <si>
    <t>Unit Basis of Estimate</t>
  </si>
  <si>
    <t>Unit Cost Quality Flag</t>
  </si>
  <si>
    <t>Quantity of Units in CMS</t>
  </si>
  <si>
    <t>Quantity of Units for Production Test Stands</t>
  </si>
  <si>
    <t>Quantity of Production spares</t>
  </si>
  <si>
    <t>Quantity of Units</t>
  </si>
  <si>
    <t>Quantity Basis of Estimate</t>
  </si>
  <si>
    <t>Quantity Quality Flag</t>
  </si>
  <si>
    <t>Item Cost</t>
  </si>
  <si>
    <t>RPCs RE4/1&amp; RE3/1</t>
  </si>
  <si>
    <t>brief text</t>
  </si>
  <si>
    <t>CHF</t>
  </si>
  <si>
    <t>brief text or reference attached comments or other document</t>
  </si>
  <si>
    <t>1.1.1</t>
  </si>
  <si>
    <t>Bakelite</t>
  </si>
  <si>
    <t>Sheets (5 m2)</t>
  </si>
  <si>
    <t>RE4 system</t>
  </si>
  <si>
    <t>1.1.2</t>
  </si>
  <si>
    <t>Chamber Mechanics &amp; Strip</t>
  </si>
  <si>
    <t>Mechanical structure</t>
  </si>
  <si>
    <t>1.1.3</t>
  </si>
  <si>
    <t>Gap Production</t>
  </si>
  <si>
    <t>Bakelite gaps with 1.2 mm gas gap (double gap chamber)</t>
  </si>
  <si>
    <t>1.1.4</t>
  </si>
  <si>
    <t>Chamber Cooling Circuit</t>
  </si>
  <si>
    <t>Copper pipes with unions and T joints</t>
  </si>
  <si>
    <t>1.1.5</t>
  </si>
  <si>
    <t>Chamber Assembly Components</t>
  </si>
  <si>
    <t>Connectors, Al foils, screws, Adhesive copper tape</t>
  </si>
  <si>
    <t>KCHF (2016)</t>
  </si>
  <si>
    <t>DGl _GAP</t>
  </si>
  <si>
    <t>2016 bak production</t>
  </si>
  <si>
    <t>1.2.1</t>
  </si>
  <si>
    <t>FE Board</t>
  </si>
  <si>
    <t>1.2.2</t>
  </si>
  <si>
    <t>1.2.3</t>
  </si>
  <si>
    <t>1.2.4</t>
  </si>
  <si>
    <t>Link Boards</t>
  </si>
  <si>
    <t>1.2.5</t>
  </si>
  <si>
    <t>Control Board</t>
  </si>
  <si>
    <t>1.2.6</t>
  </si>
  <si>
    <t>Link Box</t>
  </si>
  <si>
    <t>1.2.7</t>
  </si>
  <si>
    <t>LinkBox Backplane</t>
  </si>
  <si>
    <t>1.2.8</t>
  </si>
  <si>
    <t>LinkBox Frontplane</t>
  </si>
  <si>
    <t>1.2.9</t>
  </si>
  <si>
    <t>Link Board Mezzanine</t>
  </si>
  <si>
    <t>1.2.10</t>
  </si>
  <si>
    <t>HV board</t>
  </si>
  <si>
    <t>1.2.11</t>
  </si>
  <si>
    <t>1.2.12</t>
  </si>
  <si>
    <t>HV and LV mainframes</t>
  </si>
  <si>
    <t>1.2.13</t>
  </si>
  <si>
    <t>1.2.14</t>
  </si>
  <si>
    <t>HV distributors</t>
  </si>
  <si>
    <t>1.2.15</t>
  </si>
  <si>
    <t>Cooling System</t>
  </si>
  <si>
    <t>1.2.16</t>
  </si>
  <si>
    <t>Gas System</t>
  </si>
  <si>
    <t>CABLES</t>
  </si>
  <si>
    <t>1.3.1</t>
  </si>
  <si>
    <t>Signal Cables</t>
  </si>
  <si>
    <t>1.3.2</t>
  </si>
  <si>
    <t>Temperature Sensor (DCS)</t>
  </si>
  <si>
    <t>1.3.3</t>
  </si>
  <si>
    <t>1.3.4</t>
  </si>
  <si>
    <t>HV Connector</t>
  </si>
  <si>
    <t>1.3.5</t>
  </si>
  <si>
    <t>1.3.6</t>
  </si>
  <si>
    <t>LV Connector</t>
  </si>
  <si>
    <t>1.3.7</t>
  </si>
  <si>
    <t>HV cable</t>
  </si>
  <si>
    <t>1.3.8</t>
  </si>
  <si>
    <t>1.3.9</t>
  </si>
  <si>
    <t>LV cable</t>
  </si>
  <si>
    <t>1.3.10</t>
  </si>
  <si>
    <t>Cable Connectorization</t>
  </si>
  <si>
    <t>CHAMBER ASSEMBLY</t>
  </si>
  <si>
    <t>1.4.1</t>
  </si>
  <si>
    <t>Component for assembling</t>
  </si>
  <si>
    <t>1.4.2</t>
  </si>
  <si>
    <t>Components for Testing</t>
  </si>
  <si>
    <t>1.4.3</t>
  </si>
  <si>
    <t>Assembly consumables</t>
  </si>
  <si>
    <t>1.4.4</t>
  </si>
  <si>
    <t>Shipment to CERN/Company</t>
  </si>
  <si>
    <t>1.4.5</t>
  </si>
  <si>
    <t>Chamber test at 904</t>
  </si>
  <si>
    <t>LOGISTIC &amp; INSTALLATION</t>
  </si>
  <si>
    <t>1.5.1</t>
  </si>
  <si>
    <t>Consumables for Inst.</t>
  </si>
  <si>
    <t>1.5.2</t>
  </si>
  <si>
    <t>Mechanics for Inst.</t>
  </si>
  <si>
    <t xml:space="preserve"> </t>
  </si>
  <si>
    <t>PCB</t>
  </si>
  <si>
    <t>clabling</t>
  </si>
  <si>
    <t>low glass (dollar)</t>
  </si>
  <si>
    <t>other comp (cassettes)</t>
  </si>
  <si>
    <t xml:space="preserve"> 320x2 = 640 channels per chamber and 4 $ per channel ( estimate from the omega group) </t>
  </si>
  <si>
    <t>LV branch</t>
  </si>
  <si>
    <t>LV board</t>
  </si>
  <si>
    <t>before 174 KCHF</t>
  </si>
  <si>
    <t>CAEN A1676A branch controller</t>
  </si>
  <si>
    <t>CAEN A3016 boards</t>
  </si>
  <si>
    <t>1.2.17</t>
  </si>
  <si>
    <t>1.2.18</t>
  </si>
  <si>
    <t>HV crates</t>
  </si>
  <si>
    <t>LV crates</t>
  </si>
  <si>
    <t>To be updated with HV cost and remove the LV cost</t>
  </si>
  <si>
    <t>CAEN EASY3000S</t>
  </si>
  <si>
    <t>HV and LV material</t>
  </si>
  <si>
    <t>NEW ELECTRONICS</t>
  </si>
  <si>
    <t>KCHF</t>
  </si>
  <si>
    <t>TOTAL COST</t>
  </si>
  <si>
    <t>COMPONENTS</t>
  </si>
  <si>
    <t xml:space="preserve">STANDARD DOUBLE GAP CHAMBER COMPONENTS </t>
  </si>
  <si>
    <t>VFE</t>
  </si>
  <si>
    <t>Concentrator</t>
  </si>
  <si>
    <t>Backend</t>
  </si>
  <si>
    <t>EUR</t>
  </si>
  <si>
    <t>approximative cost based on estimated price of fpgas and pcb in fall 016</t>
  </si>
  <si>
    <t>New DAQ</t>
  </si>
  <si>
    <t>DAQ based on RE4</t>
  </si>
  <si>
    <t>NEW DAQ</t>
  </si>
  <si>
    <t>Link Boards Fibers</t>
  </si>
  <si>
    <t>Micro</t>
  </si>
  <si>
    <t>STANDARD DOUBLE GAP GLASS CHAMBER COMPONENTS</t>
  </si>
  <si>
    <t>1.4 m2 x 4 x 80 x 2420</t>
  </si>
  <si>
    <t>TDR to compare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</si>
</sst>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2"/>
      <color indexed="8"/>
      <name val="Verdana"/>
    </font>
    <font>
      <sz val="11"/>
      <color indexed="8"/>
      <name val="맑은 고딕"/>
    </font>
    <font>
      <b/>
      <sz val="10"/>
      <color indexed="8"/>
      <name val="Verdana"/>
    </font>
    <font>
      <sz val="10"/>
      <color indexed="8"/>
      <name val="Verdana"/>
    </font>
    <font>
      <sz val="10"/>
      <color indexed="8"/>
      <name val="Calibri"/>
    </font>
    <font>
      <b/>
      <sz val="10"/>
      <color indexed="8"/>
      <name val="Calibri"/>
    </font>
    <font>
      <sz val="9"/>
      <color indexed="81"/>
      <name val="Verdana"/>
    </font>
    <font>
      <b/>
      <sz val="9"/>
      <color indexed="81"/>
      <name val="Verdana"/>
    </font>
    <font>
      <u/>
      <sz val="12"/>
      <color theme="10"/>
      <name val="Verdana"/>
    </font>
    <font>
      <u/>
      <sz val="12"/>
      <color theme="11"/>
      <name val="Verdana"/>
    </font>
    <font>
      <b/>
      <sz val="11"/>
      <color indexed="8"/>
      <name val="Helvetica"/>
      <scheme val="major"/>
    </font>
    <font>
      <sz val="11"/>
      <color indexed="8"/>
      <name val="Helvetica"/>
      <scheme val="major"/>
    </font>
    <font>
      <b/>
      <i/>
      <sz val="11"/>
      <color indexed="9"/>
      <name val="Helvetica"/>
      <scheme val="major"/>
    </font>
    <font>
      <b/>
      <sz val="11"/>
      <color rgb="FFFFFF00"/>
      <name val="Helvetica"/>
      <scheme val="major"/>
    </font>
    <font>
      <sz val="11"/>
      <color rgb="FFFF0000"/>
      <name val="Helvetica"/>
      <scheme val="major"/>
    </font>
    <font>
      <b/>
      <sz val="11"/>
      <name val="Helvetica"/>
      <scheme val="major"/>
    </font>
    <font>
      <sz val="11"/>
      <name val="Helvetica"/>
      <scheme val="major"/>
    </font>
    <font>
      <sz val="11"/>
      <color rgb="FF9C6500"/>
      <name val="Helvetica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DE9D9"/>
        <bgColor rgb="FFFDE9D9"/>
      </patternFill>
    </fill>
    <fill>
      <patternFill patternType="solid">
        <fgColor rgb="FFC6D9F0"/>
        <bgColor rgb="FFC6D9F0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6D9F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02">
    <xf numFmtId="0" fontId="0" fillId="0" borderId="0" applyNumberFormat="0" applyFill="0" applyBorder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7" fillId="12" borderId="0" applyNumberFormat="0" applyBorder="0" applyAlignment="0" applyProtection="0"/>
  </cellStyleXfs>
  <cellXfs count="143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6" borderId="0" xfId="0" applyNumberFormat="1" applyFont="1" applyFill="1" applyAlignment="1">
      <alignment vertical="center"/>
    </xf>
    <xf numFmtId="0" fontId="0" fillId="6" borderId="0" xfId="0" applyFont="1" applyFill="1" applyAlignment="1">
      <alignment vertical="top" wrapText="1"/>
    </xf>
    <xf numFmtId="2" fontId="4" fillId="6" borderId="2" xfId="0" applyNumberFormat="1" applyFont="1" applyFill="1" applyBorder="1" applyAlignment="1">
      <alignment horizontal="center"/>
    </xf>
    <xf numFmtId="0" fontId="1" fillId="0" borderId="2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3" xfId="0" applyNumberFormat="1" applyFont="1" applyBorder="1" applyAlignment="1">
      <alignment vertical="center"/>
    </xf>
    <xf numFmtId="0" fontId="5" fillId="6" borderId="2" xfId="0" applyNumberFormat="1" applyFont="1" applyFill="1" applyBorder="1" applyAlignment="1">
      <alignment horizontal="right"/>
    </xf>
    <xf numFmtId="1" fontId="4" fillId="6" borderId="2" xfId="0" applyNumberFormat="1" applyFont="1" applyFill="1" applyBorder="1" applyAlignment="1">
      <alignment horizontal="right"/>
    </xf>
    <xf numFmtId="1" fontId="1" fillId="0" borderId="2" xfId="0" applyNumberFormat="1" applyFont="1" applyBorder="1" applyAlignment="1"/>
    <xf numFmtId="0" fontId="5" fillId="6" borderId="2" xfId="0" applyNumberFormat="1" applyFont="1" applyFill="1" applyBorder="1" applyAlignment="1">
      <alignment horizontal="center" wrapText="1"/>
    </xf>
    <xf numFmtId="2" fontId="2" fillId="6" borderId="2" xfId="0" applyNumberFormat="1" applyFont="1" applyFill="1" applyBorder="1" applyAlignment="1">
      <alignment wrapText="1"/>
    </xf>
    <xf numFmtId="1" fontId="3" fillId="6" borderId="2" xfId="0" applyNumberFormat="1" applyFont="1" applyFill="1" applyBorder="1" applyAlignment="1"/>
    <xf numFmtId="2" fontId="5" fillId="6" borderId="2" xfId="0" applyNumberFormat="1" applyFont="1" applyFill="1" applyBorder="1" applyAlignment="1">
      <alignment horizontal="center"/>
    </xf>
    <xf numFmtId="1" fontId="2" fillId="6" borderId="2" xfId="0" applyNumberFormat="1" applyFont="1" applyFill="1" applyBorder="1" applyAlignment="1"/>
    <xf numFmtId="0" fontId="1" fillId="6" borderId="2" xfId="0" applyFont="1" applyFill="1" applyBorder="1" applyAlignment="1">
      <alignment vertical="center"/>
    </xf>
    <xf numFmtId="0" fontId="1" fillId="6" borderId="2" xfId="0" applyNumberFormat="1" applyFont="1" applyFill="1" applyBorder="1" applyAlignment="1">
      <alignment vertical="center"/>
    </xf>
    <xf numFmtId="0" fontId="11" fillId="0" borderId="2" xfId="0" applyNumberFormat="1" applyFont="1" applyBorder="1" applyAlignment="1">
      <alignment vertical="center"/>
    </xf>
    <xf numFmtId="0" fontId="10" fillId="0" borderId="2" xfId="0" applyNumberFormat="1" applyFont="1" applyBorder="1" applyAlignment="1">
      <alignment horizontal="right" vertical="center" wrapText="1"/>
    </xf>
    <xf numFmtId="0" fontId="11" fillId="0" borderId="2" xfId="0" applyNumberFormat="1" applyFont="1" applyBorder="1" applyAlignment="1">
      <alignment horizontal="left" vertical="center"/>
    </xf>
    <xf numFmtId="0" fontId="10" fillId="0" borderId="3" xfId="0" applyNumberFormat="1" applyFont="1" applyBorder="1" applyAlignment="1">
      <alignment horizontal="right" vertical="center" wrapText="1"/>
    </xf>
    <xf numFmtId="0" fontId="10" fillId="0" borderId="3" xfId="0" applyNumberFormat="1" applyFont="1" applyBorder="1" applyAlignment="1">
      <alignment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vertical="center" wrapText="1"/>
    </xf>
    <xf numFmtId="0" fontId="10" fillId="0" borderId="2" xfId="0" applyNumberFormat="1" applyFont="1" applyBorder="1" applyAlignment="1">
      <alignment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vertical="center" wrapText="1"/>
    </xf>
    <xf numFmtId="0" fontId="10" fillId="0" borderId="3" xfId="0" applyNumberFormat="1" applyFont="1" applyBorder="1" applyAlignment="1">
      <alignment horizontal="right" wrapText="1"/>
    </xf>
    <xf numFmtId="0" fontId="10" fillId="0" borderId="3" xfId="0" applyNumberFormat="1" applyFont="1" applyBorder="1" applyAlignment="1">
      <alignment wrapText="1"/>
    </xf>
    <xf numFmtId="2" fontId="10" fillId="0" borderId="3" xfId="0" applyNumberFormat="1" applyFont="1" applyBorder="1" applyAlignment="1">
      <alignment wrapText="1"/>
    </xf>
    <xf numFmtId="1" fontId="10" fillId="0" borderId="3" xfId="0" applyNumberFormat="1" applyFont="1" applyBorder="1" applyAlignment="1">
      <alignment wrapText="1"/>
    </xf>
    <xf numFmtId="3" fontId="10" fillId="0" borderId="3" xfId="0" applyNumberFormat="1" applyFont="1" applyBorder="1" applyAlignment="1">
      <alignment wrapText="1"/>
    </xf>
    <xf numFmtId="2" fontId="10" fillId="2" borderId="3" xfId="0" applyNumberFormat="1" applyFont="1" applyFill="1" applyBorder="1" applyAlignment="1">
      <alignment wrapText="1"/>
    </xf>
    <xf numFmtId="0" fontId="13" fillId="9" borderId="3" xfId="0" applyNumberFormat="1" applyFont="1" applyFill="1" applyBorder="1" applyAlignment="1">
      <alignment wrapText="1"/>
    </xf>
    <xf numFmtId="2" fontId="11" fillId="0" borderId="3" xfId="0" applyNumberFormat="1" applyFont="1" applyFill="1" applyBorder="1" applyAlignment="1">
      <alignment wrapText="1"/>
    </xf>
    <xf numFmtId="1" fontId="13" fillId="9" borderId="3" xfId="0" applyNumberFormat="1" applyFont="1" applyFill="1" applyBorder="1" applyAlignment="1">
      <alignment horizontal="right" wrapText="1"/>
    </xf>
    <xf numFmtId="0" fontId="11" fillId="0" borderId="3" xfId="0" applyNumberFormat="1" applyFont="1" applyBorder="1" applyAlignment="1">
      <alignment horizontal="right" wrapText="1"/>
    </xf>
    <xf numFmtId="0" fontId="11" fillId="0" borderId="3" xfId="0" applyNumberFormat="1" applyFont="1" applyBorder="1" applyAlignment="1">
      <alignment wrapText="1"/>
    </xf>
    <xf numFmtId="2" fontId="11" fillId="0" borderId="3" xfId="0" applyNumberFormat="1" applyFont="1" applyBorder="1" applyAlignment="1">
      <alignment wrapText="1"/>
    </xf>
    <xf numFmtId="1" fontId="11" fillId="0" borderId="3" xfId="0" applyNumberFormat="1" applyFont="1" applyBorder="1" applyAlignment="1">
      <alignment wrapText="1"/>
    </xf>
    <xf numFmtId="0" fontId="14" fillId="0" borderId="3" xfId="0" applyNumberFormat="1" applyFont="1" applyBorder="1" applyAlignment="1">
      <alignment wrapText="1"/>
    </xf>
    <xf numFmtId="3" fontId="11" fillId="0" borderId="3" xfId="0" applyNumberFormat="1" applyFont="1" applyBorder="1" applyAlignment="1">
      <alignment wrapText="1"/>
    </xf>
    <xf numFmtId="0" fontId="11" fillId="2" borderId="3" xfId="0" applyNumberFormat="1" applyFont="1" applyFill="1" applyBorder="1" applyAlignment="1">
      <alignment wrapText="1"/>
    </xf>
    <xf numFmtId="4" fontId="15" fillId="0" borderId="3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right" wrapText="1"/>
    </xf>
    <xf numFmtId="0" fontId="11" fillId="0" borderId="2" xfId="0" applyNumberFormat="1" applyFont="1" applyBorder="1" applyAlignment="1">
      <alignment wrapText="1"/>
    </xf>
    <xf numFmtId="2" fontId="11" fillId="0" borderId="2" xfId="0" applyNumberFormat="1" applyFont="1" applyBorder="1" applyAlignment="1">
      <alignment wrapText="1"/>
    </xf>
    <xf numFmtId="4" fontId="16" fillId="0" borderId="2" xfId="0" applyNumberFormat="1" applyFont="1" applyBorder="1" applyAlignment="1">
      <alignment wrapText="1"/>
    </xf>
    <xf numFmtId="4" fontId="11" fillId="0" borderId="2" xfId="0" applyNumberFormat="1" applyFont="1" applyBorder="1" applyAlignment="1">
      <alignment wrapText="1"/>
    </xf>
    <xf numFmtId="3" fontId="11" fillId="0" borderId="2" xfId="0" applyNumberFormat="1" applyFont="1" applyBorder="1" applyAlignment="1">
      <alignment wrapText="1"/>
    </xf>
    <xf numFmtId="0" fontId="15" fillId="0" borderId="3" xfId="0" applyFont="1" applyBorder="1" applyAlignment="1">
      <alignment horizontal="right" wrapText="1"/>
    </xf>
    <xf numFmtId="0" fontId="15" fillId="0" borderId="3" xfId="0" applyFont="1" applyBorder="1" applyAlignment="1">
      <alignment wrapText="1"/>
    </xf>
    <xf numFmtId="4" fontId="15" fillId="2" borderId="3" xfId="0" applyNumberFormat="1" applyFont="1" applyFill="1" applyBorder="1" applyAlignment="1">
      <alignment wrapText="1"/>
    </xf>
    <xf numFmtId="0" fontId="16" fillId="3" borderId="3" xfId="0" applyFont="1" applyFill="1" applyBorder="1" applyAlignment="1">
      <alignment horizontal="right" wrapText="1"/>
    </xf>
    <xf numFmtId="0" fontId="11" fillId="3" borderId="3" xfId="0" applyFont="1" applyFill="1" applyBorder="1" applyAlignment="1">
      <alignment wrapText="1"/>
    </xf>
    <xf numFmtId="4" fontId="11" fillId="0" borderId="3" xfId="0" applyNumberFormat="1" applyFont="1" applyBorder="1" applyAlignment="1">
      <alignment wrapText="1"/>
    </xf>
    <xf numFmtId="4" fontId="16" fillId="0" borderId="3" xfId="0" applyNumberFormat="1" applyFont="1" applyBorder="1" applyAlignment="1">
      <alignment wrapText="1"/>
    </xf>
    <xf numFmtId="0" fontId="11" fillId="3" borderId="3" xfId="0" applyFont="1" applyFill="1" applyBorder="1" applyAlignment="1">
      <alignment horizontal="right" wrapText="1"/>
    </xf>
    <xf numFmtId="0" fontId="11" fillId="0" borderId="2" xfId="0" applyFont="1" applyFill="1" applyBorder="1" applyAlignment="1">
      <alignment horizontal="right" wrapText="1"/>
    </xf>
    <xf numFmtId="0" fontId="11" fillId="0" borderId="2" xfId="0" applyFont="1" applyFill="1" applyBorder="1" applyAlignment="1">
      <alignment wrapText="1"/>
    </xf>
    <xf numFmtId="4" fontId="11" fillId="0" borderId="3" xfId="0" applyNumberFormat="1" applyFont="1" applyBorder="1" applyAlignment="1"/>
    <xf numFmtId="0" fontId="11" fillId="3" borderId="4" xfId="0" applyFont="1" applyFill="1" applyBorder="1" applyAlignment="1">
      <alignment wrapText="1"/>
    </xf>
    <xf numFmtId="0" fontId="11" fillId="5" borderId="3" xfId="0" applyFont="1" applyFill="1" applyBorder="1" applyAlignment="1">
      <alignment horizontal="right" wrapText="1"/>
    </xf>
    <xf numFmtId="4" fontId="11" fillId="2" borderId="3" xfId="0" applyNumberFormat="1" applyFont="1" applyFill="1" applyBorder="1" applyAlignment="1">
      <alignment wrapText="1"/>
    </xf>
    <xf numFmtId="4" fontId="16" fillId="6" borderId="3" xfId="0" applyNumberFormat="1" applyFont="1" applyFill="1" applyBorder="1" applyAlignment="1">
      <alignment wrapText="1"/>
    </xf>
    <xf numFmtId="4" fontId="11" fillId="6" borderId="3" xfId="0" applyNumberFormat="1" applyFont="1" applyFill="1" applyBorder="1" applyAlignment="1">
      <alignment wrapText="1"/>
    </xf>
    <xf numFmtId="0" fontId="11" fillId="4" borderId="3" xfId="0" applyFont="1" applyFill="1" applyBorder="1" applyAlignment="1">
      <alignment horizontal="right" wrapText="1"/>
    </xf>
    <xf numFmtId="0" fontId="11" fillId="4" borderId="3" xfId="0" applyFont="1" applyFill="1" applyBorder="1" applyAlignment="1">
      <alignment wrapText="1"/>
    </xf>
    <xf numFmtId="0" fontId="11" fillId="7" borderId="3" xfId="0" applyFont="1" applyFill="1" applyBorder="1" applyAlignment="1">
      <alignment horizontal="right" wrapText="1"/>
    </xf>
    <xf numFmtId="0" fontId="11" fillId="7" borderId="3" xfId="0" applyFont="1" applyFill="1" applyBorder="1" applyAlignment="1">
      <alignment wrapText="1"/>
    </xf>
    <xf numFmtId="4" fontId="16" fillId="0" borderId="3" xfId="0" applyNumberFormat="1" applyFont="1" applyFill="1" applyBorder="1" applyAlignment="1"/>
    <xf numFmtId="4" fontId="16" fillId="0" borderId="3" xfId="0" applyNumberFormat="1" applyFont="1" applyFill="1" applyBorder="1" applyAlignment="1">
      <alignment wrapText="1"/>
    </xf>
    <xf numFmtId="0" fontId="11" fillId="0" borderId="3" xfId="0" applyFont="1" applyBorder="1" applyAlignment="1">
      <alignment horizontal="right" wrapText="1"/>
    </xf>
    <xf numFmtId="0" fontId="11" fillId="0" borderId="3" xfId="0" applyFont="1" applyBorder="1" applyAlignment="1">
      <alignment wrapText="1"/>
    </xf>
    <xf numFmtId="0" fontId="11" fillId="0" borderId="2" xfId="0" applyFont="1" applyBorder="1" applyAlignment="1">
      <alignment horizontal="right" wrapText="1"/>
    </xf>
    <xf numFmtId="0" fontId="11" fillId="0" borderId="2" xfId="0" applyFont="1" applyBorder="1" applyAlignment="1">
      <alignment wrapText="1"/>
    </xf>
    <xf numFmtId="0" fontId="11" fillId="0" borderId="3" xfId="0" applyFont="1" applyBorder="1" applyAlignment="1">
      <alignment horizontal="right"/>
    </xf>
    <xf numFmtId="0" fontId="11" fillId="0" borderId="3" xfId="0" applyFont="1" applyBorder="1" applyAlignment="1"/>
    <xf numFmtId="0" fontId="11" fillId="0" borderId="2" xfId="0" applyFont="1" applyBorder="1" applyAlignment="1">
      <alignment horizontal="right"/>
    </xf>
    <xf numFmtId="0" fontId="11" fillId="0" borderId="2" xfId="0" applyFont="1" applyBorder="1" applyAlignment="1"/>
    <xf numFmtId="0" fontId="15" fillId="0" borderId="3" xfId="0" applyFont="1" applyBorder="1" applyAlignment="1">
      <alignment horizontal="right"/>
    </xf>
    <xf numFmtId="0" fontId="15" fillId="0" borderId="3" xfId="0" applyFont="1" applyBorder="1" applyAlignment="1"/>
    <xf numFmtId="4" fontId="15" fillId="2" borderId="3" xfId="0" applyNumberFormat="1" applyFont="1" applyFill="1" applyBorder="1" applyAlignment="1"/>
    <xf numFmtId="4" fontId="11" fillId="0" borderId="2" xfId="0" applyNumberFormat="1" applyFont="1" applyBorder="1" applyAlignment="1"/>
    <xf numFmtId="4" fontId="15" fillId="0" borderId="2" xfId="0" applyNumberFormat="1" applyFont="1" applyBorder="1" applyAlignment="1">
      <alignment wrapText="1"/>
    </xf>
    <xf numFmtId="1" fontId="3" fillId="6" borderId="2" xfId="0" applyNumberFormat="1" applyFont="1" applyFill="1" applyBorder="1" applyAlignment="1"/>
    <xf numFmtId="0" fontId="10" fillId="10" borderId="3" xfId="0" applyFont="1" applyFill="1" applyBorder="1" applyAlignment="1">
      <alignment vertical="center"/>
    </xf>
    <xf numFmtId="0" fontId="10" fillId="0" borderId="3" xfId="0" applyNumberFormat="1" applyFont="1" applyBorder="1" applyAlignment="1">
      <alignment vertical="center"/>
    </xf>
    <xf numFmtId="0" fontId="10" fillId="8" borderId="3" xfId="0" applyFont="1" applyFill="1" applyBorder="1" applyAlignment="1">
      <alignment vertical="center"/>
    </xf>
    <xf numFmtId="4" fontId="10" fillId="8" borderId="3" xfId="0" applyNumberFormat="1" applyFont="1" applyFill="1" applyBorder="1" applyAlignment="1">
      <alignment vertical="center"/>
    </xf>
    <xf numFmtId="4" fontId="10" fillId="0" borderId="3" xfId="0" applyNumberFormat="1" applyFont="1" applyBorder="1" applyAlignment="1">
      <alignment vertical="center"/>
    </xf>
    <xf numFmtId="1" fontId="11" fillId="0" borderId="2" xfId="0" applyNumberFormat="1" applyFont="1" applyBorder="1" applyAlignment="1">
      <alignment wrapText="1"/>
    </xf>
    <xf numFmtId="0" fontId="10" fillId="11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right" wrapText="1"/>
    </xf>
    <xf numFmtId="0" fontId="11" fillId="0" borderId="3" xfId="0" applyFont="1" applyFill="1" applyBorder="1" applyAlignment="1">
      <alignment wrapText="1"/>
    </xf>
    <xf numFmtId="0" fontId="10" fillId="0" borderId="3" xfId="0" applyFont="1" applyFill="1" applyBorder="1" applyAlignment="1">
      <alignment wrapText="1"/>
    </xf>
    <xf numFmtId="0" fontId="10" fillId="5" borderId="3" xfId="0" applyFont="1" applyFill="1" applyBorder="1" applyAlignment="1">
      <alignment wrapText="1"/>
    </xf>
    <xf numFmtId="4" fontId="10" fillId="2" borderId="3" xfId="0" applyNumberFormat="1" applyFont="1" applyFill="1" applyBorder="1" applyAlignment="1">
      <alignment wrapText="1"/>
    </xf>
    <xf numFmtId="4" fontId="10" fillId="0" borderId="5" xfId="0" applyNumberFormat="1" applyFont="1" applyBorder="1" applyAlignment="1">
      <alignment vertical="center"/>
    </xf>
    <xf numFmtId="4" fontId="10" fillId="0" borderId="6" xfId="0" applyNumberFormat="1" applyFont="1" applyBorder="1" applyAlignment="1">
      <alignment vertical="center"/>
    </xf>
    <xf numFmtId="0" fontId="10" fillId="0" borderId="5" xfId="0" applyNumberFormat="1" applyFont="1" applyBorder="1" applyAlignment="1">
      <alignment vertical="center"/>
    </xf>
    <xf numFmtId="0" fontId="1" fillId="0" borderId="0" xfId="0" applyNumberFormat="1" applyFont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0" fontId="10" fillId="0" borderId="3" xfId="0" applyNumberFormat="1" applyFont="1" applyBorder="1" applyAlignment="1">
      <alignment horizontal="right" vertical="center"/>
    </xf>
    <xf numFmtId="4" fontId="10" fillId="0" borderId="3" xfId="0" applyNumberFormat="1" applyFont="1" applyBorder="1" applyAlignment="1">
      <alignment horizontal="right" vertical="center"/>
    </xf>
    <xf numFmtId="4" fontId="10" fillId="11" borderId="3" xfId="0" applyNumberFormat="1" applyFont="1" applyFill="1" applyBorder="1" applyAlignment="1">
      <alignment horizontal="right" vertical="center"/>
    </xf>
    <xf numFmtId="0" fontId="1" fillId="0" borderId="2" xfId="0" applyNumberFormat="1" applyFont="1" applyBorder="1" applyAlignment="1">
      <alignment horizontal="right" vertical="center"/>
    </xf>
    <xf numFmtId="0" fontId="10" fillId="0" borderId="6" xfId="0" applyNumberFormat="1" applyFont="1" applyBorder="1" applyAlignment="1">
      <alignment vertical="center"/>
    </xf>
    <xf numFmtId="4" fontId="10" fillId="11" borderId="5" xfId="0" applyNumberFormat="1" applyFont="1" applyFill="1" applyBorder="1" applyAlignment="1">
      <alignment vertical="center"/>
    </xf>
    <xf numFmtId="0" fontId="4" fillId="6" borderId="2" xfId="0" applyNumberFormat="1" applyFont="1" applyFill="1" applyBorder="1" applyAlignment="1">
      <alignment horizontal="center" wrapText="1"/>
    </xf>
    <xf numFmtId="1" fontId="3" fillId="6" borderId="2" xfId="0" applyNumberFormat="1" applyFont="1" applyFill="1" applyBorder="1" applyAlignment="1"/>
    <xf numFmtId="4" fontId="11" fillId="0" borderId="3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left" vertical="center"/>
    </xf>
    <xf numFmtId="1" fontId="11" fillId="0" borderId="2" xfId="0" applyNumberFormat="1" applyFont="1" applyBorder="1" applyAlignment="1"/>
    <xf numFmtId="0" fontId="10" fillId="0" borderId="3" xfId="0" applyNumberFormat="1" applyFont="1" applyBorder="1" applyAlignment="1">
      <alignment horizontal="right" vertical="center"/>
    </xf>
    <xf numFmtId="4" fontId="10" fillId="10" borderId="3" xfId="0" applyNumberFormat="1" applyFont="1" applyFill="1" applyBorder="1" applyAlignment="1">
      <alignment horizontal="center" vertical="center"/>
    </xf>
    <xf numFmtId="4" fontId="10" fillId="10" borderId="5" xfId="0" applyNumberFormat="1" applyFont="1" applyFill="1" applyBorder="1" applyAlignment="1">
      <alignment horizontal="center" vertical="center"/>
    </xf>
    <xf numFmtId="2" fontId="10" fillId="8" borderId="5" xfId="0" applyNumberFormat="1" applyFont="1" applyFill="1" applyBorder="1" applyAlignment="1">
      <alignment vertical="center"/>
    </xf>
    <xf numFmtId="2" fontId="10" fillId="8" borderId="7" xfId="0" applyNumberFormat="1" applyFont="1" applyFill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7" xfId="0" applyNumberFormat="1" applyFont="1" applyBorder="1" applyAlignment="1">
      <alignment vertical="center"/>
    </xf>
    <xf numFmtId="2" fontId="10" fillId="11" borderId="5" xfId="0" applyNumberFormat="1" applyFont="1" applyFill="1" applyBorder="1" applyAlignment="1">
      <alignment horizontal="right" vertical="center"/>
    </xf>
    <xf numFmtId="2" fontId="10" fillId="11" borderId="6" xfId="0" applyNumberFormat="1" applyFont="1" applyFill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2" fontId="10" fillId="0" borderId="5" xfId="0" applyNumberFormat="1" applyFont="1" applyFill="1" applyBorder="1" applyAlignment="1">
      <alignment vertical="center"/>
    </xf>
    <xf numFmtId="2" fontId="10" fillId="0" borderId="7" xfId="0" applyNumberFormat="1" applyFont="1" applyFill="1" applyBorder="1" applyAlignment="1">
      <alignment vertical="center"/>
    </xf>
    <xf numFmtId="2" fontId="10" fillId="0" borderId="5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10" fillId="0" borderId="8" xfId="0" applyNumberFormat="1" applyFont="1" applyBorder="1" applyAlignment="1">
      <alignment horizontal="center" vertical="center"/>
    </xf>
    <xf numFmtId="4" fontId="10" fillId="0" borderId="9" xfId="0" applyNumberFormat="1" applyFont="1" applyBorder="1" applyAlignment="1">
      <alignment horizontal="center" vertical="center"/>
    </xf>
    <xf numFmtId="4" fontId="10" fillId="0" borderId="10" xfId="0" applyNumberFormat="1" applyFont="1" applyBorder="1" applyAlignment="1">
      <alignment horizontal="center" vertical="center"/>
    </xf>
    <xf numFmtId="4" fontId="10" fillId="0" borderId="11" xfId="0" applyNumberFormat="1" applyFont="1" applyBorder="1" applyAlignment="1">
      <alignment horizontal="center" vertical="center"/>
    </xf>
    <xf numFmtId="4" fontId="17" fillId="12" borderId="3" xfId="101" applyNumberFormat="1" applyBorder="1" applyAlignment="1">
      <alignment wrapText="1"/>
    </xf>
  </cellXfs>
  <cellStyles count="10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Neutral" xfId="101" builtinId="28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AAAAAA"/>
      <rgbColor rgb="FFEEECE1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73"/>
  <sheetViews>
    <sheetView showGridLines="0" tabSelected="1" topLeftCell="A11" workbookViewId="0">
      <selection activeCell="L24" sqref="L24"/>
    </sheetView>
  </sheetViews>
  <sheetFormatPr defaultColWidth="6.59765625" defaultRowHeight="16.5" customHeight="1"/>
  <cols>
    <col min="1" max="1" width="10.5" style="23" customWidth="1"/>
    <col min="2" max="2" width="30.8984375" style="23" customWidth="1"/>
    <col min="3" max="3" width="10.8984375" style="23" customWidth="1"/>
    <col min="4" max="4" width="9.09765625" style="23" customWidth="1"/>
    <col min="5" max="5" width="17.09765625" style="23" customWidth="1"/>
    <col min="6" max="6" width="10.5" style="23" customWidth="1"/>
    <col min="7" max="7" width="9" style="23" customWidth="1"/>
    <col min="8" max="8" width="19.59765625" style="23" customWidth="1"/>
    <col min="9" max="9" width="7.5" style="23" customWidth="1"/>
    <col min="10" max="10" width="5" style="23" customWidth="1"/>
    <col min="11" max="11" width="7.8984375" style="23" customWidth="1"/>
    <col min="12" max="12" width="14" style="23" customWidth="1"/>
    <col min="13" max="13" width="14.5" style="23" customWidth="1"/>
    <col min="14" max="14" width="9.09765625" style="23" customWidth="1"/>
    <col min="15" max="15" width="12.5" style="23" customWidth="1"/>
    <col min="16" max="16" width="8" style="23" customWidth="1"/>
    <col min="17" max="17" width="10.59765625" style="23" customWidth="1"/>
    <col min="18" max="18" width="8.8984375" style="22" customWidth="1"/>
    <col min="19" max="54" width="6.59765625" style="22" customWidth="1"/>
    <col min="55" max="59" width="6.59765625" style="9" customWidth="1"/>
    <col min="60" max="256" width="6.59765625" style="1" customWidth="1"/>
  </cols>
  <sheetData>
    <row r="1" spans="1:256" ht="16.5" customHeight="1"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18.600000000000001" customHeight="1" thickBot="1">
      <c r="A2" s="24">
        <v>20160606</v>
      </c>
      <c r="B2" s="119" t="s">
        <v>36</v>
      </c>
      <c r="C2" s="120"/>
      <c r="D2" s="120"/>
      <c r="E2" s="120"/>
      <c r="F2" s="25"/>
      <c r="G2" s="25"/>
      <c r="H2" s="25"/>
      <c r="I2" s="25"/>
      <c r="J2" s="25"/>
      <c r="K2" s="24"/>
      <c r="L2" s="24"/>
      <c r="M2" s="24"/>
      <c r="N2" s="24"/>
      <c r="O2" s="24"/>
      <c r="P2" s="24"/>
      <c r="Q2" s="24"/>
      <c r="R2" s="116"/>
      <c r="S2" s="117"/>
      <c r="T2" s="117"/>
      <c r="U2" s="117"/>
      <c r="V2" s="116"/>
      <c r="W2" s="117"/>
      <c r="X2" s="117"/>
      <c r="Y2" s="117"/>
      <c r="Z2" s="116"/>
      <c r="AA2" s="117"/>
      <c r="AB2" s="117"/>
      <c r="AC2" s="117"/>
      <c r="AD2" s="116"/>
      <c r="AE2" s="117"/>
      <c r="AF2" s="117"/>
      <c r="AG2" s="117"/>
      <c r="AH2" s="116"/>
      <c r="AI2" s="117"/>
      <c r="AJ2" s="117"/>
      <c r="AK2" s="117"/>
      <c r="AL2" s="116"/>
      <c r="AM2" s="117"/>
      <c r="AN2" s="117"/>
      <c r="AO2" s="117"/>
      <c r="AP2" s="116"/>
      <c r="AQ2" s="117"/>
      <c r="AR2" s="117"/>
      <c r="AS2" s="117"/>
      <c r="AT2" s="116"/>
      <c r="AU2" s="117"/>
      <c r="AV2" s="117"/>
      <c r="AW2" s="117"/>
      <c r="AX2" s="14"/>
      <c r="AY2" s="14"/>
      <c r="AZ2" s="14"/>
      <c r="BA2" s="14"/>
      <c r="BB2" s="14"/>
      <c r="BC2" s="15"/>
      <c r="BD2" s="15"/>
      <c r="BE2" s="15"/>
      <c r="BF2" s="15"/>
      <c r="BG2" s="15"/>
    </row>
    <row r="3" spans="1:256" ht="51.75" customHeight="1" thickBot="1">
      <c r="A3" s="26" t="s">
        <v>0</v>
      </c>
      <c r="B3" s="27" t="s">
        <v>1</v>
      </c>
      <c r="C3" s="28" t="s">
        <v>35</v>
      </c>
      <c r="D3" s="27" t="s">
        <v>2</v>
      </c>
      <c r="E3" s="27" t="s">
        <v>3</v>
      </c>
      <c r="F3" s="27" t="s">
        <v>4</v>
      </c>
      <c r="G3" s="27" t="s">
        <v>5</v>
      </c>
      <c r="H3" s="27" t="s">
        <v>6</v>
      </c>
      <c r="I3" s="27" t="s">
        <v>7</v>
      </c>
      <c r="J3" s="29"/>
      <c r="K3" s="27" t="s">
        <v>8</v>
      </c>
      <c r="L3" s="27" t="s">
        <v>9</v>
      </c>
      <c r="M3" s="27" t="s">
        <v>10</v>
      </c>
      <c r="N3" s="27" t="s">
        <v>11</v>
      </c>
      <c r="O3" s="27" t="s">
        <v>12</v>
      </c>
      <c r="P3" s="27" t="s">
        <v>13</v>
      </c>
      <c r="Q3" s="27" t="s">
        <v>14</v>
      </c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3"/>
      <c r="AY3" s="13"/>
      <c r="AZ3" s="13"/>
      <c r="BA3" s="13"/>
      <c r="BB3" s="13"/>
      <c r="BC3" s="15"/>
      <c r="BD3" s="15"/>
      <c r="BE3" s="15"/>
      <c r="BF3" s="15"/>
      <c r="BG3" s="15"/>
    </row>
    <row r="4" spans="1:256" ht="17.100000000000001" customHeight="1" thickBot="1">
      <c r="A4" s="24"/>
      <c r="B4" s="30"/>
      <c r="C4" s="31"/>
      <c r="D4" s="30"/>
      <c r="E4" s="30"/>
      <c r="F4" s="30"/>
      <c r="G4" s="30"/>
      <c r="H4" s="30"/>
      <c r="I4" s="30"/>
      <c r="J4" s="32"/>
      <c r="K4" s="30"/>
      <c r="L4" s="30"/>
      <c r="M4" s="30"/>
      <c r="N4" s="30"/>
      <c r="O4" s="30"/>
      <c r="P4" s="30"/>
      <c r="Q4" s="30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3"/>
      <c r="AY4" s="13"/>
      <c r="AZ4" s="13"/>
      <c r="BA4" s="13"/>
      <c r="BB4" s="13"/>
      <c r="BC4" s="15"/>
      <c r="BD4" s="15"/>
      <c r="BE4" s="15"/>
      <c r="BF4" s="15"/>
      <c r="BG4" s="15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spans="1:256" ht="17.25" customHeight="1" thickBot="1">
      <c r="A5" s="33">
        <v>1</v>
      </c>
      <c r="B5" s="34" t="s">
        <v>15</v>
      </c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8"/>
      <c r="AY5" s="18"/>
      <c r="AZ5" s="18"/>
      <c r="BA5" s="18"/>
      <c r="BB5" s="18"/>
      <c r="BC5" s="15"/>
      <c r="BD5" s="15"/>
      <c r="BE5" s="15"/>
      <c r="BF5" s="15"/>
      <c r="BG5" s="15"/>
    </row>
    <row r="6" spans="1:256" ht="30" customHeight="1" thickBot="1">
      <c r="A6" s="33">
        <v>1.1000000000000001</v>
      </c>
      <c r="B6" s="34" t="s">
        <v>122</v>
      </c>
      <c r="C6" s="38">
        <f>SUM(C7:C11)</f>
        <v>720</v>
      </c>
      <c r="D6" s="35"/>
      <c r="E6" s="39" t="s">
        <v>16</v>
      </c>
      <c r="F6" s="40">
        <f>SUM(F7:F11)</f>
        <v>7200</v>
      </c>
      <c r="G6" s="34" t="s">
        <v>17</v>
      </c>
      <c r="H6" s="39" t="s">
        <v>18</v>
      </c>
      <c r="I6" s="36">
        <v>1</v>
      </c>
      <c r="J6" s="36"/>
      <c r="K6" s="41">
        <v>80</v>
      </c>
      <c r="L6" s="36"/>
      <c r="M6" s="36"/>
      <c r="N6" s="36"/>
      <c r="O6" s="39" t="s">
        <v>18</v>
      </c>
      <c r="P6" s="34">
        <v>1</v>
      </c>
      <c r="Q6" s="37">
        <f t="shared" ref="Q6:Q11" si="0">N6*F6</f>
        <v>0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20"/>
      <c r="AY6" s="20"/>
      <c r="AZ6" s="20"/>
      <c r="BA6" s="20"/>
      <c r="BB6" s="20"/>
      <c r="BC6" s="15"/>
      <c r="BD6" s="15"/>
      <c r="BE6" s="15"/>
      <c r="BF6" s="15"/>
      <c r="BG6" s="15"/>
    </row>
    <row r="7" spans="1:256" ht="31.5" customHeight="1" thickBot="1">
      <c r="A7" s="42" t="s">
        <v>19</v>
      </c>
      <c r="B7" s="43" t="s">
        <v>20</v>
      </c>
      <c r="C7" s="44">
        <v>100</v>
      </c>
      <c r="D7" s="45"/>
      <c r="E7" s="46" t="s">
        <v>21</v>
      </c>
      <c r="F7" s="43">
        <v>1000</v>
      </c>
      <c r="G7" s="43" t="s">
        <v>17</v>
      </c>
      <c r="H7" s="46" t="s">
        <v>37</v>
      </c>
      <c r="I7" s="45">
        <v>1</v>
      </c>
      <c r="J7" s="45"/>
      <c r="K7" s="45">
        <v>72</v>
      </c>
      <c r="L7" s="45">
        <v>4</v>
      </c>
      <c r="M7" s="45">
        <v>4</v>
      </c>
      <c r="N7" s="45">
        <f>SUM(K7:M7)</f>
        <v>80</v>
      </c>
      <c r="O7" s="45"/>
      <c r="P7" s="45">
        <v>1</v>
      </c>
      <c r="Q7" s="47">
        <f>N7*F7</f>
        <v>80000</v>
      </c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18"/>
      <c r="AY7" s="18"/>
      <c r="AZ7" s="18"/>
      <c r="BA7" s="18"/>
      <c r="BB7" s="18"/>
      <c r="BC7" s="15"/>
      <c r="BD7" s="15"/>
      <c r="BE7" s="15"/>
      <c r="BF7" s="15"/>
      <c r="BG7" s="15"/>
    </row>
    <row r="8" spans="1:256" ht="27" customHeight="1" thickBot="1">
      <c r="A8" s="42" t="s">
        <v>23</v>
      </c>
      <c r="B8" s="43" t="s">
        <v>24</v>
      </c>
      <c r="C8" s="44">
        <v>200</v>
      </c>
      <c r="D8" s="45"/>
      <c r="E8" s="43" t="s">
        <v>25</v>
      </c>
      <c r="F8" s="43">
        <v>2000</v>
      </c>
      <c r="G8" s="43" t="s">
        <v>17</v>
      </c>
      <c r="H8" s="43" t="s">
        <v>22</v>
      </c>
      <c r="I8" s="45">
        <v>1</v>
      </c>
      <c r="J8" s="45"/>
      <c r="K8" s="45">
        <v>72</v>
      </c>
      <c r="L8" s="45">
        <v>4</v>
      </c>
      <c r="M8" s="45">
        <v>4</v>
      </c>
      <c r="N8" s="45">
        <f>SUM(K8:M8)</f>
        <v>80</v>
      </c>
      <c r="O8" s="45"/>
      <c r="P8" s="45">
        <v>1</v>
      </c>
      <c r="Q8" s="47">
        <f t="shared" si="0"/>
        <v>160000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18"/>
      <c r="AY8" s="18"/>
      <c r="AZ8" s="18"/>
      <c r="BA8" s="18"/>
      <c r="BB8" s="18"/>
      <c r="BC8" s="15"/>
      <c r="BD8" s="15"/>
      <c r="BE8" s="15"/>
      <c r="BF8" s="15"/>
      <c r="BG8" s="15"/>
    </row>
    <row r="9" spans="1:256" ht="44.1" customHeight="1" thickBot="1">
      <c r="A9" s="42" t="s">
        <v>26</v>
      </c>
      <c r="B9" s="43" t="s">
        <v>27</v>
      </c>
      <c r="C9" s="44">
        <v>260</v>
      </c>
      <c r="D9" s="45"/>
      <c r="E9" s="43" t="s">
        <v>28</v>
      </c>
      <c r="F9" s="48">
        <v>2600</v>
      </c>
      <c r="G9" s="43" t="s">
        <v>17</v>
      </c>
      <c r="H9" s="43" t="s">
        <v>22</v>
      </c>
      <c r="I9" s="45">
        <v>3</v>
      </c>
      <c r="J9" s="45"/>
      <c r="K9" s="45">
        <v>72</v>
      </c>
      <c r="L9" s="45">
        <v>4</v>
      </c>
      <c r="M9" s="45">
        <v>4</v>
      </c>
      <c r="N9" s="45">
        <f>SUM(K9:M9)</f>
        <v>80</v>
      </c>
      <c r="O9" s="45"/>
      <c r="P9" s="45">
        <v>1</v>
      </c>
      <c r="Q9" s="47">
        <f t="shared" si="0"/>
        <v>208000</v>
      </c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18"/>
      <c r="AY9" s="18"/>
      <c r="AZ9" s="18"/>
      <c r="BA9" s="18"/>
      <c r="BB9" s="18"/>
      <c r="BC9" s="15"/>
      <c r="BD9" s="15"/>
      <c r="BE9" s="15"/>
      <c r="BF9" s="15"/>
      <c r="BG9" s="15"/>
    </row>
    <row r="10" spans="1:256" ht="38.25" customHeight="1" thickBot="1">
      <c r="A10" s="42" t="s">
        <v>29</v>
      </c>
      <c r="B10" s="43" t="s">
        <v>30</v>
      </c>
      <c r="C10" s="44">
        <v>100</v>
      </c>
      <c r="D10" s="45"/>
      <c r="E10" s="43" t="s">
        <v>31</v>
      </c>
      <c r="F10" s="43">
        <v>1000</v>
      </c>
      <c r="G10" s="43" t="s">
        <v>17</v>
      </c>
      <c r="H10" s="43" t="s">
        <v>22</v>
      </c>
      <c r="I10" s="45">
        <v>1</v>
      </c>
      <c r="J10" s="45"/>
      <c r="K10" s="45">
        <v>72</v>
      </c>
      <c r="L10" s="45">
        <v>4</v>
      </c>
      <c r="M10" s="45">
        <v>4</v>
      </c>
      <c r="N10" s="45">
        <f>SUM(K10:M10)</f>
        <v>80</v>
      </c>
      <c r="O10" s="45"/>
      <c r="P10" s="45">
        <v>1</v>
      </c>
      <c r="Q10" s="47">
        <f t="shared" si="0"/>
        <v>80000</v>
      </c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18"/>
      <c r="AY10" s="18"/>
      <c r="AZ10" s="18"/>
      <c r="BA10" s="18"/>
      <c r="BB10" s="18"/>
      <c r="BC10" s="15"/>
      <c r="BD10" s="15"/>
      <c r="BE10" s="15"/>
      <c r="BF10" s="15"/>
      <c r="BG10" s="15"/>
    </row>
    <row r="11" spans="1:256" ht="39.75" customHeight="1" thickBot="1">
      <c r="A11" s="42" t="s">
        <v>32</v>
      </c>
      <c r="B11" s="43" t="s">
        <v>33</v>
      </c>
      <c r="C11" s="44">
        <v>60</v>
      </c>
      <c r="D11" s="45"/>
      <c r="E11" s="43" t="s">
        <v>34</v>
      </c>
      <c r="F11" s="43">
        <v>600</v>
      </c>
      <c r="G11" s="43" t="s">
        <v>17</v>
      </c>
      <c r="H11" s="43" t="s">
        <v>22</v>
      </c>
      <c r="I11" s="45">
        <v>1</v>
      </c>
      <c r="J11" s="45"/>
      <c r="K11" s="45">
        <v>72</v>
      </c>
      <c r="L11" s="45">
        <v>4</v>
      </c>
      <c r="M11" s="45">
        <v>4</v>
      </c>
      <c r="N11" s="45">
        <f>SUM(K11:M11)</f>
        <v>80</v>
      </c>
      <c r="O11" s="45"/>
      <c r="P11" s="45">
        <v>1</v>
      </c>
      <c r="Q11" s="47">
        <f t="shared" si="0"/>
        <v>48000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18"/>
      <c r="AY11" s="18"/>
      <c r="AZ11" s="18"/>
      <c r="BA11" s="18"/>
      <c r="BB11" s="18"/>
      <c r="BC11" s="5"/>
      <c r="BD11" s="15"/>
      <c r="BE11" s="15"/>
      <c r="BF11" s="15"/>
      <c r="BG11" s="15"/>
    </row>
    <row r="12" spans="1:256" ht="39.75" customHeight="1" thickBot="1">
      <c r="A12" s="50"/>
      <c r="B12" s="51"/>
      <c r="C12" s="52"/>
      <c r="D12" s="97"/>
      <c r="E12" s="51"/>
      <c r="F12" s="51"/>
      <c r="G12" s="51"/>
      <c r="H12" s="51"/>
      <c r="I12" s="97"/>
      <c r="J12" s="97"/>
      <c r="K12" s="97"/>
      <c r="L12" s="97"/>
      <c r="M12" s="97"/>
      <c r="N12" s="97"/>
      <c r="O12" s="97"/>
      <c r="P12" s="97"/>
      <c r="Q12" s="55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91"/>
      <c r="AY12" s="91"/>
      <c r="AZ12" s="91"/>
      <c r="BA12" s="91"/>
      <c r="BB12" s="91"/>
      <c r="BC12" s="5"/>
      <c r="BD12" s="15"/>
      <c r="BE12" s="15"/>
      <c r="BF12" s="15"/>
      <c r="BG12" s="15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 ht="30.95" customHeight="1" thickBot="1">
      <c r="A13" s="33">
        <v>1.1000000000000001</v>
      </c>
      <c r="B13" s="34" t="s">
        <v>133</v>
      </c>
      <c r="C13" s="38">
        <f>SUM(C14+C15)</f>
        <v>912</v>
      </c>
      <c r="D13" s="11"/>
      <c r="E13" s="11"/>
      <c r="F13" s="11"/>
      <c r="G13" s="11"/>
      <c r="H13" s="11"/>
      <c r="I13" s="11"/>
      <c r="J13" s="11"/>
      <c r="K13" s="11">
        <v>80</v>
      </c>
      <c r="L13" s="11"/>
      <c r="M13" s="11"/>
      <c r="N13" s="45">
        <f>SUM(K13:M13)</f>
        <v>80</v>
      </c>
      <c r="O13" s="11"/>
      <c r="P13" s="11"/>
      <c r="Q13" s="47">
        <f t="shared" ref="Q13:Q15" si="1">N13*F13</f>
        <v>0</v>
      </c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5"/>
      <c r="BD13" s="5"/>
      <c r="BE13" s="5"/>
      <c r="BF13" s="5"/>
      <c r="BG13" s="5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ht="18" customHeight="1" thickBot="1">
      <c r="A14" s="42" t="s">
        <v>19</v>
      </c>
      <c r="B14" s="43" t="s">
        <v>103</v>
      </c>
      <c r="C14" s="35">
        <f>(1008/6) *4</f>
        <v>672</v>
      </c>
      <c r="D14" s="12"/>
      <c r="E14" s="11" t="s">
        <v>134</v>
      </c>
      <c r="F14" s="11"/>
      <c r="G14" s="11"/>
      <c r="H14" s="11"/>
      <c r="I14" s="11"/>
      <c r="J14" s="11"/>
      <c r="K14" s="11">
        <v>72</v>
      </c>
      <c r="L14" s="11">
        <v>4</v>
      </c>
      <c r="M14" s="11">
        <v>4</v>
      </c>
      <c r="N14" s="45">
        <f>SUM(K14:M14)</f>
        <v>80</v>
      </c>
      <c r="O14" s="11"/>
      <c r="P14" s="11"/>
      <c r="Q14" s="47">
        <f t="shared" si="1"/>
        <v>0</v>
      </c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5"/>
      <c r="BD14" s="5"/>
      <c r="BE14" s="5"/>
      <c r="BF14" s="5"/>
      <c r="BG14" s="5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ht="21" customHeight="1" thickBot="1">
      <c r="A15" s="42" t="s">
        <v>23</v>
      </c>
      <c r="B15" s="43" t="s">
        <v>104</v>
      </c>
      <c r="C15" s="44">
        <v>240</v>
      </c>
      <c r="D15" s="49"/>
      <c r="E15" s="49"/>
      <c r="F15" s="49"/>
      <c r="G15" s="49" t="s">
        <v>100</v>
      </c>
      <c r="H15" s="49"/>
      <c r="I15" s="49" t="s">
        <v>100</v>
      </c>
      <c r="J15" s="49"/>
      <c r="K15" s="49">
        <v>72</v>
      </c>
      <c r="L15" s="49">
        <v>4</v>
      </c>
      <c r="M15" s="49">
        <v>4</v>
      </c>
      <c r="N15" s="45">
        <f>SUM(K15:M15)</f>
        <v>80</v>
      </c>
      <c r="O15" s="49"/>
      <c r="P15" s="49"/>
      <c r="Q15" s="47">
        <f t="shared" si="1"/>
        <v>0</v>
      </c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5"/>
      <c r="BD15" s="5"/>
      <c r="BE15" s="5"/>
      <c r="BF15" s="5"/>
      <c r="BG15" s="5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pans="1:256" ht="33" hidden="1" customHeight="1" thickBot="1">
      <c r="A16" s="24" t="s">
        <v>0</v>
      </c>
      <c r="B16" s="30" t="s">
        <v>1</v>
      </c>
      <c r="C16" s="31" t="s">
        <v>35</v>
      </c>
      <c r="D16" s="30" t="s">
        <v>2</v>
      </c>
      <c r="E16" s="30" t="s">
        <v>3</v>
      </c>
      <c r="F16" s="30" t="s">
        <v>4</v>
      </c>
      <c r="G16" s="30" t="s">
        <v>5</v>
      </c>
      <c r="H16" s="30" t="s">
        <v>6</v>
      </c>
      <c r="I16" s="30" t="s">
        <v>7</v>
      </c>
      <c r="J16" s="32"/>
      <c r="K16" s="30" t="s">
        <v>8</v>
      </c>
      <c r="L16" s="30" t="s">
        <v>9</v>
      </c>
      <c r="M16" s="30" t="s">
        <v>10</v>
      </c>
      <c r="N16" s="30" t="s">
        <v>11</v>
      </c>
      <c r="O16" s="30" t="s">
        <v>12</v>
      </c>
      <c r="P16" s="30" t="s">
        <v>13</v>
      </c>
      <c r="Q16" s="30" t="s">
        <v>14</v>
      </c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3"/>
      <c r="AY16" s="13"/>
      <c r="AZ16" s="13"/>
      <c r="BA16" s="13"/>
      <c r="BB16" s="13"/>
      <c r="BC16" s="15"/>
      <c r="BD16" s="15"/>
      <c r="BE16" s="15"/>
      <c r="BF16" s="15"/>
      <c r="BG16" s="15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 ht="18" customHeight="1" thickBot="1">
      <c r="A17" s="64"/>
      <c r="B17" s="65"/>
      <c r="C17" s="54"/>
      <c r="D17" s="53"/>
      <c r="E17" s="54"/>
      <c r="F17" s="53"/>
      <c r="G17" s="53"/>
      <c r="H17" s="54"/>
      <c r="I17" s="53"/>
      <c r="J17" s="53"/>
      <c r="K17" s="54"/>
      <c r="L17" s="54"/>
      <c r="M17" s="54"/>
      <c r="N17" s="54"/>
      <c r="O17" s="54"/>
      <c r="P17" s="54"/>
      <c r="Q17" s="55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5"/>
      <c r="BD17" s="5"/>
      <c r="BE17" s="5"/>
      <c r="BF17" s="5"/>
      <c r="BG17" s="5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pans="1:256" ht="27.95" customHeight="1" thickBot="1">
      <c r="A18" s="56">
        <v>1.2</v>
      </c>
      <c r="B18" s="57" t="s">
        <v>118</v>
      </c>
      <c r="C18" s="58">
        <f>SUM(C19+C20+C21)</f>
        <v>525</v>
      </c>
      <c r="D18" s="62"/>
      <c r="E18" s="61"/>
      <c r="F18" s="62"/>
      <c r="G18" s="62"/>
      <c r="H18" s="61"/>
      <c r="I18" s="62"/>
      <c r="J18" s="62"/>
      <c r="K18" s="61"/>
      <c r="L18" s="61"/>
      <c r="M18" s="61"/>
      <c r="N18" s="61"/>
      <c r="O18" s="61"/>
      <c r="P18" s="61"/>
      <c r="Q18" s="47">
        <f t="shared" ref="Q18:Q71" si="2">N18*F18</f>
        <v>0</v>
      </c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5"/>
      <c r="BD18" s="5"/>
      <c r="BE18" s="5"/>
      <c r="BF18" s="5"/>
      <c r="BG18" s="5"/>
    </row>
    <row r="19" spans="1:256" ht="18" customHeight="1" thickBot="1">
      <c r="A19" s="59" t="s">
        <v>38</v>
      </c>
      <c r="B19" s="60" t="s">
        <v>39</v>
      </c>
      <c r="C19" s="61">
        <v>205</v>
      </c>
      <c r="D19" s="62"/>
      <c r="E19" s="66" t="s">
        <v>105</v>
      </c>
      <c r="F19" s="62"/>
      <c r="G19" s="62"/>
      <c r="H19" s="61"/>
      <c r="I19" s="62"/>
      <c r="J19" s="62"/>
      <c r="K19" s="61"/>
      <c r="L19" s="61"/>
      <c r="M19" s="61"/>
      <c r="N19" s="61"/>
      <c r="O19" s="61"/>
      <c r="P19" s="61"/>
      <c r="Q19" s="47">
        <f t="shared" si="2"/>
        <v>0</v>
      </c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5"/>
      <c r="BD19" s="5"/>
      <c r="BE19" s="5"/>
      <c r="BF19" s="5"/>
      <c r="BG19" s="5"/>
    </row>
    <row r="20" spans="1:256" ht="18" customHeight="1" thickBot="1">
      <c r="A20" s="63" t="s">
        <v>40</v>
      </c>
      <c r="B20" s="60" t="s">
        <v>101</v>
      </c>
      <c r="C20" s="61">
        <v>240</v>
      </c>
      <c r="D20" s="62"/>
      <c r="E20" s="61"/>
      <c r="F20" s="62"/>
      <c r="G20" s="62"/>
      <c r="H20" s="61"/>
      <c r="I20" s="62"/>
      <c r="J20" s="62"/>
      <c r="K20" s="61"/>
      <c r="L20" s="61"/>
      <c r="M20" s="61"/>
      <c r="N20" s="61"/>
      <c r="O20" s="61"/>
      <c r="P20" s="61"/>
      <c r="Q20" s="47">
        <f t="shared" si="2"/>
        <v>0</v>
      </c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5"/>
      <c r="BD20" s="5"/>
      <c r="BE20" s="5"/>
      <c r="BF20" s="5"/>
      <c r="BG20" s="5"/>
    </row>
    <row r="21" spans="1:256" ht="18" customHeight="1" thickBot="1">
      <c r="A21" s="63" t="s">
        <v>41</v>
      </c>
      <c r="B21" s="67" t="s">
        <v>102</v>
      </c>
      <c r="C21" s="61">
        <v>80</v>
      </c>
      <c r="D21" s="62"/>
      <c r="E21" s="61"/>
      <c r="F21" s="62"/>
      <c r="G21" s="62"/>
      <c r="H21" s="61"/>
      <c r="I21" s="62"/>
      <c r="J21" s="62"/>
      <c r="K21" s="61"/>
      <c r="L21" s="61"/>
      <c r="M21" s="61"/>
      <c r="N21" s="61"/>
      <c r="O21" s="61"/>
      <c r="P21" s="61"/>
      <c r="Q21" s="47">
        <f t="shared" si="2"/>
        <v>0</v>
      </c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5"/>
      <c r="BD21" s="5"/>
      <c r="BE21" s="5"/>
      <c r="BF21" s="5"/>
      <c r="BG21" s="5"/>
    </row>
    <row r="22" spans="1:256" ht="18" customHeight="1" thickBot="1">
      <c r="A22" s="64"/>
      <c r="B22" s="65"/>
      <c r="C22" s="54"/>
      <c r="D22" s="53"/>
      <c r="E22" s="54"/>
      <c r="F22" s="53"/>
      <c r="G22" s="53"/>
      <c r="H22" s="54"/>
      <c r="I22" s="53"/>
      <c r="J22" s="53"/>
      <c r="K22" s="54"/>
      <c r="L22" s="54"/>
      <c r="M22" s="54"/>
      <c r="N22" s="54"/>
      <c r="O22" s="54"/>
      <c r="P22" s="54"/>
      <c r="Q22" s="55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5"/>
      <c r="BD22" s="5"/>
      <c r="BE22" s="5"/>
      <c r="BF22" s="5"/>
      <c r="BG22" s="5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spans="1:256" ht="18" customHeight="1" thickBot="1">
      <c r="A23" s="99"/>
      <c r="B23" s="101" t="s">
        <v>128</v>
      </c>
      <c r="C23" s="103">
        <f>SUM(C24:C26)</f>
        <v>180.82999999999998</v>
      </c>
      <c r="D23" s="62"/>
      <c r="E23" s="61"/>
      <c r="F23" s="62"/>
      <c r="G23" s="62"/>
      <c r="H23" s="61"/>
      <c r="I23" s="62"/>
      <c r="J23" s="62"/>
      <c r="K23" s="61"/>
      <c r="L23" s="61"/>
      <c r="M23" s="61"/>
      <c r="N23" s="61"/>
      <c r="O23" s="61"/>
      <c r="P23" s="61"/>
      <c r="Q23" s="47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5"/>
      <c r="BD23" s="5"/>
      <c r="BE23" s="5"/>
      <c r="BF23" s="5"/>
      <c r="BG23" s="5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ht="41.1" customHeight="1" thickBot="1">
      <c r="A24" s="99"/>
      <c r="B24" s="100" t="s">
        <v>123</v>
      </c>
      <c r="C24" s="61">
        <f>Q24*1.07/1000</f>
        <v>84.53</v>
      </c>
      <c r="D24" s="62"/>
      <c r="E24" s="61"/>
      <c r="F24" s="62">
        <v>1000</v>
      </c>
      <c r="G24" s="62" t="s">
        <v>126</v>
      </c>
      <c r="H24" s="61" t="s">
        <v>127</v>
      </c>
      <c r="I24" s="62"/>
      <c r="J24" s="62"/>
      <c r="K24" s="61">
        <v>72</v>
      </c>
      <c r="L24" s="142"/>
      <c r="M24" s="61">
        <v>7</v>
      </c>
      <c r="N24" s="45">
        <f>SUM(K24:M24)</f>
        <v>79</v>
      </c>
      <c r="O24" s="61"/>
      <c r="P24" s="61"/>
      <c r="Q24" s="47">
        <f t="shared" si="2"/>
        <v>79000</v>
      </c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5"/>
      <c r="BD24" s="5"/>
      <c r="BE24" s="5"/>
      <c r="BF24" s="5"/>
      <c r="BG24" s="5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ht="42" customHeight="1" thickBot="1">
      <c r="A25" s="99"/>
      <c r="B25" s="100" t="s">
        <v>124</v>
      </c>
      <c r="C25" s="61">
        <f>Q25*1.07/1000</f>
        <v>69.55</v>
      </c>
      <c r="D25" s="62"/>
      <c r="E25" s="61"/>
      <c r="F25" s="62">
        <v>5000</v>
      </c>
      <c r="G25" s="62" t="s">
        <v>126</v>
      </c>
      <c r="H25" s="61" t="s">
        <v>127</v>
      </c>
      <c r="I25" s="62"/>
      <c r="J25" s="62"/>
      <c r="K25" s="61">
        <v>12</v>
      </c>
      <c r="L25" s="61"/>
      <c r="M25" s="61">
        <v>1</v>
      </c>
      <c r="N25" s="45">
        <f>SUM(K25:M25)</f>
        <v>13</v>
      </c>
      <c r="O25" s="61"/>
      <c r="P25" s="61"/>
      <c r="Q25" s="47">
        <f t="shared" si="2"/>
        <v>65000</v>
      </c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5"/>
      <c r="BD25" s="5"/>
      <c r="BE25" s="5"/>
      <c r="BF25" s="5"/>
      <c r="BG25" s="5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ht="36.950000000000003" customHeight="1" thickBot="1">
      <c r="A26" s="99"/>
      <c r="B26" s="100" t="s">
        <v>125</v>
      </c>
      <c r="C26" s="61">
        <f>Q26*1.07/1000</f>
        <v>26.75</v>
      </c>
      <c r="D26" s="62"/>
      <c r="E26" s="61"/>
      <c r="F26" s="62">
        <v>5000</v>
      </c>
      <c r="G26" s="62" t="s">
        <v>126</v>
      </c>
      <c r="H26" s="61" t="s">
        <v>127</v>
      </c>
      <c r="I26" s="62"/>
      <c r="J26" s="62"/>
      <c r="K26" s="61">
        <v>4</v>
      </c>
      <c r="L26" s="61"/>
      <c r="M26" s="61">
        <v>1</v>
      </c>
      <c r="N26" s="45">
        <f>SUM(K26:M26)</f>
        <v>5</v>
      </c>
      <c r="O26" s="61"/>
      <c r="P26" s="61"/>
      <c r="Q26" s="47">
        <f t="shared" si="2"/>
        <v>25000</v>
      </c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5"/>
      <c r="BD26" s="5"/>
      <c r="BE26" s="5"/>
      <c r="BF26" s="5"/>
      <c r="BG26" s="5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ht="36.950000000000003" customHeight="1" thickBot="1">
      <c r="A27" s="99"/>
      <c r="B27" s="100" t="s">
        <v>132</v>
      </c>
      <c r="C27" s="61">
        <f>Q27*1.07/1000</f>
        <v>21.4</v>
      </c>
      <c r="D27" s="62"/>
      <c r="E27" s="61"/>
      <c r="F27" s="62">
        <v>10000</v>
      </c>
      <c r="G27" s="62" t="s">
        <v>126</v>
      </c>
      <c r="H27" s="61" t="s">
        <v>127</v>
      </c>
      <c r="I27" s="62"/>
      <c r="J27" s="62"/>
      <c r="K27" s="61">
        <v>1</v>
      </c>
      <c r="L27" s="61"/>
      <c r="M27" s="61">
        <v>1</v>
      </c>
      <c r="N27" s="45">
        <f>SUM(K27:M27)</f>
        <v>2</v>
      </c>
      <c r="O27" s="61"/>
      <c r="P27" s="61"/>
      <c r="Q27" s="47">
        <f t="shared" ref="Q27" si="3">N27*F27</f>
        <v>20000</v>
      </c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5"/>
      <c r="BD27" s="5"/>
      <c r="BE27" s="5"/>
      <c r="BF27" s="5"/>
      <c r="BG27" s="5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ht="18" customHeight="1" thickBot="1">
      <c r="A28" s="64"/>
      <c r="B28" s="65"/>
      <c r="C28" s="54"/>
      <c r="D28" s="53"/>
      <c r="E28" s="54"/>
      <c r="F28" s="53"/>
      <c r="G28" s="53"/>
      <c r="H28" s="54"/>
      <c r="I28" s="53"/>
      <c r="J28" s="53"/>
      <c r="K28" s="54"/>
      <c r="L28" s="54"/>
      <c r="M28" s="54"/>
      <c r="N28" s="54"/>
      <c r="O28" s="54"/>
      <c r="P28" s="54"/>
      <c r="Q28" s="55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5"/>
      <c r="BD28" s="5"/>
      <c r="BE28" s="5"/>
      <c r="BF28" s="5"/>
      <c r="BG28" s="5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7" customFormat="1" ht="18" customHeight="1" thickBot="1">
      <c r="A29" s="68"/>
      <c r="B29" s="102" t="s">
        <v>129</v>
      </c>
      <c r="C29" s="103">
        <f>SUM(C30:C35)</f>
        <v>193.80999999999997</v>
      </c>
      <c r="D29" s="70"/>
      <c r="E29" s="71"/>
      <c r="F29" s="70"/>
      <c r="G29" s="70"/>
      <c r="H29" s="71"/>
      <c r="I29" s="70"/>
      <c r="J29" s="70"/>
      <c r="K29" s="71"/>
      <c r="L29" s="71"/>
      <c r="M29" s="71"/>
      <c r="N29" s="71"/>
      <c r="O29" s="71"/>
      <c r="P29" s="71"/>
      <c r="Q29" s="47">
        <f t="shared" si="2"/>
        <v>0</v>
      </c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</row>
    <row r="30" spans="1:256" ht="18" customHeight="1" thickBot="1">
      <c r="A30" s="72" t="s">
        <v>42</v>
      </c>
      <c r="B30" s="73" t="s">
        <v>43</v>
      </c>
      <c r="C30" s="61">
        <v>116.55</v>
      </c>
      <c r="D30" s="62"/>
      <c r="E30" s="61"/>
      <c r="F30" s="62"/>
      <c r="G30" s="62"/>
      <c r="H30" s="61"/>
      <c r="I30" s="62"/>
      <c r="J30" s="62"/>
      <c r="K30" s="61"/>
      <c r="L30" s="61"/>
      <c r="M30" s="61"/>
      <c r="N30" s="61"/>
      <c r="O30" s="61"/>
      <c r="P30" s="61"/>
      <c r="Q30" s="47">
        <f t="shared" si="2"/>
        <v>0</v>
      </c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5"/>
      <c r="BD30" s="5"/>
      <c r="BE30" s="5"/>
      <c r="BF30" s="5"/>
      <c r="BG30" s="5"/>
    </row>
    <row r="31" spans="1:256" ht="18" customHeight="1" thickBot="1">
      <c r="A31" s="72" t="s">
        <v>44</v>
      </c>
      <c r="B31" s="73" t="s">
        <v>45</v>
      </c>
      <c r="C31" s="61">
        <v>28.2</v>
      </c>
      <c r="D31" s="62"/>
      <c r="E31" s="61"/>
      <c r="F31" s="62"/>
      <c r="G31" s="62"/>
      <c r="H31" s="61"/>
      <c r="I31" s="62"/>
      <c r="J31" s="62"/>
      <c r="K31" s="61"/>
      <c r="L31" s="61"/>
      <c r="M31" s="61"/>
      <c r="N31" s="61"/>
      <c r="O31" s="61"/>
      <c r="P31" s="61"/>
      <c r="Q31" s="47">
        <f t="shared" si="2"/>
        <v>0</v>
      </c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5"/>
      <c r="BD31" s="5"/>
      <c r="BE31" s="5"/>
      <c r="BF31" s="5"/>
      <c r="BG31" s="5"/>
    </row>
    <row r="32" spans="1:256" ht="18" customHeight="1" thickBot="1">
      <c r="A32" s="72" t="s">
        <v>46</v>
      </c>
      <c r="B32" s="73" t="s">
        <v>47</v>
      </c>
      <c r="C32" s="61">
        <v>13.2</v>
      </c>
      <c r="D32" s="62"/>
      <c r="E32" s="61"/>
      <c r="F32" s="62"/>
      <c r="G32" s="62"/>
      <c r="H32" s="61"/>
      <c r="I32" s="62"/>
      <c r="J32" s="62"/>
      <c r="K32" s="61"/>
      <c r="L32" s="61"/>
      <c r="M32" s="61"/>
      <c r="N32" s="61"/>
      <c r="O32" s="61"/>
      <c r="P32" s="61"/>
      <c r="Q32" s="47">
        <f t="shared" si="2"/>
        <v>0</v>
      </c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5"/>
      <c r="BD32" s="5"/>
      <c r="BE32" s="5"/>
      <c r="BF32" s="5"/>
      <c r="BG32" s="5"/>
    </row>
    <row r="33" spans="1:256" ht="18" customHeight="1" thickBot="1">
      <c r="A33" s="72" t="s">
        <v>48</v>
      </c>
      <c r="B33" s="73" t="s">
        <v>49</v>
      </c>
      <c r="C33" s="61">
        <v>12.1</v>
      </c>
      <c r="D33" s="62"/>
      <c r="E33" s="61"/>
      <c r="F33" s="62"/>
      <c r="G33" s="62"/>
      <c r="H33" s="61"/>
      <c r="I33" s="62"/>
      <c r="J33" s="62"/>
      <c r="K33" s="61"/>
      <c r="L33" s="61"/>
      <c r="M33" s="61"/>
      <c r="N33" s="61"/>
      <c r="O33" s="61"/>
      <c r="P33" s="61"/>
      <c r="Q33" s="47">
        <f t="shared" si="2"/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5"/>
      <c r="BD33" s="5"/>
      <c r="BE33" s="5"/>
      <c r="BF33" s="5"/>
      <c r="BG33" s="5"/>
    </row>
    <row r="34" spans="1:256" ht="18" customHeight="1" thickBot="1">
      <c r="A34" s="72" t="s">
        <v>50</v>
      </c>
      <c r="B34" s="73" t="s">
        <v>51</v>
      </c>
      <c r="C34" s="61">
        <v>8.36</v>
      </c>
      <c r="D34" s="62"/>
      <c r="E34" s="61"/>
      <c r="F34" s="62"/>
      <c r="G34" s="62"/>
      <c r="H34" s="61"/>
      <c r="I34" s="62"/>
      <c r="J34" s="62"/>
      <c r="K34" s="61"/>
      <c r="L34" s="61"/>
      <c r="M34" s="61"/>
      <c r="N34" s="61"/>
      <c r="O34" s="61"/>
      <c r="P34" s="61"/>
      <c r="Q34" s="47">
        <f t="shared" si="2"/>
        <v>0</v>
      </c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5"/>
      <c r="BD34" s="5"/>
      <c r="BE34" s="5"/>
      <c r="BF34" s="5"/>
      <c r="BG34" s="5"/>
    </row>
    <row r="35" spans="1:256" ht="18" customHeight="1" thickBot="1">
      <c r="A35" s="72" t="s">
        <v>52</v>
      </c>
      <c r="B35" s="73" t="s">
        <v>53</v>
      </c>
      <c r="C35" s="61">
        <v>15.4</v>
      </c>
      <c r="D35" s="62"/>
      <c r="E35" s="61"/>
      <c r="F35" s="62"/>
      <c r="G35" s="62"/>
      <c r="H35" s="61"/>
      <c r="I35" s="62"/>
      <c r="J35" s="62"/>
      <c r="K35" s="61"/>
      <c r="L35" s="61"/>
      <c r="M35" s="61"/>
      <c r="N35" s="61"/>
      <c r="O35" s="61"/>
      <c r="P35" s="61"/>
      <c r="Q35" s="47">
        <f t="shared" si="2"/>
        <v>0</v>
      </c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5"/>
      <c r="BD35" s="5"/>
      <c r="BE35" s="5"/>
      <c r="BF35" s="5"/>
      <c r="BG35" s="5"/>
    </row>
    <row r="36" spans="1:256" ht="18" customHeight="1" thickBot="1">
      <c r="A36" s="64"/>
      <c r="B36" s="65"/>
      <c r="C36" s="54"/>
      <c r="D36" s="53"/>
      <c r="E36" s="54"/>
      <c r="F36" s="53"/>
      <c r="G36" s="53"/>
      <c r="H36" s="54"/>
      <c r="I36" s="53"/>
      <c r="J36" s="53"/>
      <c r="K36" s="54"/>
      <c r="L36" s="54"/>
      <c r="M36" s="54"/>
      <c r="N36" s="54"/>
      <c r="O36" s="54"/>
      <c r="P36" s="54"/>
      <c r="Q36" s="55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5"/>
      <c r="BD36" s="5"/>
      <c r="BE36" s="5"/>
      <c r="BF36" s="5"/>
      <c r="BG36" s="5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spans="1:256" ht="18" customHeight="1" thickBot="1">
      <c r="A37" s="74"/>
      <c r="B37" s="75" t="s">
        <v>100</v>
      </c>
      <c r="C37" s="103">
        <f>SUM(C38:C44)</f>
        <v>271.69000000000005</v>
      </c>
      <c r="D37" s="62"/>
      <c r="E37" s="61"/>
      <c r="F37" s="62"/>
      <c r="G37" s="62"/>
      <c r="H37" s="61"/>
      <c r="I37" s="62"/>
      <c r="J37" s="62"/>
      <c r="K37" s="61"/>
      <c r="L37" s="61"/>
      <c r="M37" s="61"/>
      <c r="N37" s="61"/>
      <c r="O37" s="61"/>
      <c r="P37" s="61"/>
      <c r="Q37" s="47">
        <f t="shared" si="2"/>
        <v>0</v>
      </c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5"/>
      <c r="BD37" s="5"/>
      <c r="BE37" s="5"/>
      <c r="BF37" s="5"/>
      <c r="BG37" s="5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spans="1:256" ht="18" customHeight="1" thickBot="1">
      <c r="A38" s="63" t="s">
        <v>54</v>
      </c>
      <c r="B38" s="60" t="s">
        <v>55</v>
      </c>
      <c r="C38" s="61">
        <v>105</v>
      </c>
      <c r="D38" s="62"/>
      <c r="E38" s="61"/>
      <c r="F38" s="62"/>
      <c r="G38" s="62" t="s">
        <v>100</v>
      </c>
      <c r="H38" s="61"/>
      <c r="I38" s="62"/>
      <c r="J38" s="62"/>
      <c r="K38" s="61"/>
      <c r="L38" s="61"/>
      <c r="M38" s="61"/>
      <c r="N38" s="61"/>
      <c r="O38" s="61"/>
      <c r="P38" s="61"/>
      <c r="Q38" s="47">
        <f t="shared" si="2"/>
        <v>0</v>
      </c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5"/>
      <c r="BD38" s="5"/>
      <c r="BE38" s="5"/>
      <c r="BF38" s="5"/>
      <c r="BG38" s="5"/>
    </row>
    <row r="39" spans="1:256" ht="18" customHeight="1" thickBot="1">
      <c r="A39" s="63" t="s">
        <v>56</v>
      </c>
      <c r="B39" s="60" t="s">
        <v>106</v>
      </c>
      <c r="C39" s="61">
        <v>32.9</v>
      </c>
      <c r="D39" s="118" t="s">
        <v>108</v>
      </c>
      <c r="E39" s="66" t="s">
        <v>109</v>
      </c>
      <c r="F39" s="62">
        <v>1644</v>
      </c>
      <c r="G39" s="62" t="s">
        <v>17</v>
      </c>
      <c r="H39" s="61"/>
      <c r="I39" s="62">
        <v>1</v>
      </c>
      <c r="J39" s="62"/>
      <c r="K39" s="61">
        <v>2</v>
      </c>
      <c r="L39" s="61"/>
      <c r="M39" s="61"/>
      <c r="N39" s="61"/>
      <c r="O39" s="61"/>
      <c r="P39" s="61"/>
      <c r="Q39" s="47">
        <f t="shared" si="2"/>
        <v>0</v>
      </c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5"/>
      <c r="BD39" s="5"/>
      <c r="BE39" s="5"/>
      <c r="BF39" s="5"/>
      <c r="BG39" s="5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ht="18" customHeight="1" thickBot="1">
      <c r="A40" s="63" t="s">
        <v>57</v>
      </c>
      <c r="B40" s="60" t="s">
        <v>107</v>
      </c>
      <c r="C40" s="61">
        <v>62.2</v>
      </c>
      <c r="D40" s="118"/>
      <c r="E40" s="61" t="s">
        <v>110</v>
      </c>
      <c r="F40" s="62">
        <v>7771</v>
      </c>
      <c r="G40" s="62" t="s">
        <v>17</v>
      </c>
      <c r="H40" s="61" t="s">
        <v>100</v>
      </c>
      <c r="I40" s="62">
        <v>1</v>
      </c>
      <c r="J40" s="62"/>
      <c r="K40" s="61">
        <v>8</v>
      </c>
      <c r="L40" s="61"/>
      <c r="M40" s="61"/>
      <c r="N40" s="61"/>
      <c r="O40" s="61"/>
      <c r="P40" s="61"/>
      <c r="Q40" s="47">
        <f t="shared" si="2"/>
        <v>0</v>
      </c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5"/>
      <c r="BD40" s="5"/>
      <c r="BE40" s="5"/>
      <c r="BF40" s="5"/>
      <c r="BG40" s="5"/>
    </row>
    <row r="41" spans="1:256" ht="18" customHeight="1" thickBot="1">
      <c r="A41" s="63" t="s">
        <v>59</v>
      </c>
      <c r="B41" s="60" t="s">
        <v>58</v>
      </c>
      <c r="C41" s="61">
        <v>36</v>
      </c>
      <c r="D41" s="49"/>
      <c r="E41" s="49"/>
      <c r="F41" s="49"/>
      <c r="G41" s="49" t="s">
        <v>100</v>
      </c>
      <c r="H41" s="49"/>
      <c r="I41" s="49"/>
      <c r="J41" s="49"/>
      <c r="K41" s="49"/>
      <c r="L41" s="49"/>
      <c r="M41" s="49"/>
      <c r="N41" s="49"/>
      <c r="O41" s="49"/>
      <c r="P41" s="49"/>
      <c r="Q41" s="47">
        <f t="shared" si="2"/>
        <v>0</v>
      </c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5"/>
      <c r="BD41" s="5"/>
      <c r="BE41" s="5"/>
      <c r="BF41" s="5"/>
      <c r="BG41" s="5"/>
    </row>
    <row r="42" spans="1:256" ht="18" customHeight="1" thickBot="1">
      <c r="A42" s="63" t="s">
        <v>60</v>
      </c>
      <c r="B42" s="60" t="s">
        <v>113</v>
      </c>
      <c r="C42" s="61">
        <v>20</v>
      </c>
      <c r="D42" s="76" t="s">
        <v>115</v>
      </c>
      <c r="E42" s="61"/>
      <c r="F42" s="62"/>
      <c r="G42" s="61"/>
      <c r="H42" s="61" t="s">
        <v>100</v>
      </c>
      <c r="I42" s="62"/>
      <c r="J42" s="62"/>
      <c r="K42" s="62"/>
      <c r="L42" s="62"/>
      <c r="M42" s="62"/>
      <c r="N42" s="62"/>
      <c r="O42" s="61"/>
      <c r="P42" s="61"/>
      <c r="Q42" s="47">
        <f t="shared" si="2"/>
        <v>0</v>
      </c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"/>
      <c r="BD42" s="5"/>
      <c r="BE42" s="5"/>
      <c r="BF42" s="5"/>
      <c r="BG42" s="5"/>
    </row>
    <row r="43" spans="1:256" ht="18" customHeight="1" thickBot="1">
      <c r="A43" s="63" t="s">
        <v>62</v>
      </c>
      <c r="B43" s="60" t="s">
        <v>114</v>
      </c>
      <c r="C43" s="61">
        <v>12.6</v>
      </c>
      <c r="D43" s="77"/>
      <c r="E43" s="61" t="s">
        <v>116</v>
      </c>
      <c r="F43" s="62">
        <v>3136</v>
      </c>
      <c r="G43" s="61" t="s">
        <v>17</v>
      </c>
      <c r="H43" s="61"/>
      <c r="I43" s="62">
        <v>1</v>
      </c>
      <c r="J43" s="62"/>
      <c r="K43" s="62">
        <v>4</v>
      </c>
      <c r="L43" s="62"/>
      <c r="M43" s="62"/>
      <c r="N43" s="62"/>
      <c r="O43" s="61"/>
      <c r="P43" s="61"/>
      <c r="Q43" s="47">
        <f t="shared" si="2"/>
        <v>0</v>
      </c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"/>
      <c r="BD43" s="5"/>
      <c r="BE43" s="5"/>
      <c r="BF43" s="5"/>
      <c r="BG43" s="5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ht="18" customHeight="1" thickBot="1">
      <c r="A44" s="63" t="s">
        <v>64</v>
      </c>
      <c r="B44" s="60" t="s">
        <v>61</v>
      </c>
      <c r="C44" s="61">
        <v>2.99</v>
      </c>
      <c r="D44" s="62"/>
      <c r="E44" s="61"/>
      <c r="F44" s="62"/>
      <c r="G44" s="61"/>
      <c r="H44" s="61"/>
      <c r="I44" s="62"/>
      <c r="J44" s="62"/>
      <c r="K44" s="62"/>
      <c r="L44" s="62"/>
      <c r="M44" s="62"/>
      <c r="N44" s="62"/>
      <c r="O44" s="61"/>
      <c r="P44" s="61"/>
      <c r="Q44" s="47">
        <f t="shared" si="2"/>
        <v>0</v>
      </c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"/>
      <c r="BD44" s="5"/>
      <c r="BE44" s="5"/>
      <c r="BF44" s="5"/>
      <c r="BG44" s="5"/>
    </row>
    <row r="45" spans="1:256" ht="18" customHeight="1" thickBot="1">
      <c r="A45" s="64"/>
      <c r="B45" s="65"/>
      <c r="C45" s="54"/>
      <c r="D45" s="53"/>
      <c r="E45" s="54"/>
      <c r="F45" s="53"/>
      <c r="G45" s="54"/>
      <c r="H45" s="54"/>
      <c r="I45" s="53"/>
      <c r="J45" s="53"/>
      <c r="K45" s="53"/>
      <c r="L45" s="53"/>
      <c r="M45" s="53"/>
      <c r="N45" s="53"/>
      <c r="O45" s="54"/>
      <c r="P45" s="54"/>
      <c r="Q45" s="55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"/>
      <c r="BD45" s="5"/>
      <c r="BE45" s="5"/>
      <c r="BF45" s="5"/>
      <c r="BG45" s="5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ht="18" customHeight="1" thickBot="1">
      <c r="A46" s="78" t="s">
        <v>111</v>
      </c>
      <c r="B46" s="79" t="s">
        <v>63</v>
      </c>
      <c r="C46" s="69">
        <v>50</v>
      </c>
      <c r="D46" s="62"/>
      <c r="E46" s="61"/>
      <c r="F46" s="62"/>
      <c r="G46" s="61"/>
      <c r="H46" s="61"/>
      <c r="I46" s="62"/>
      <c r="J46" s="62"/>
      <c r="K46" s="62"/>
      <c r="L46" s="62"/>
      <c r="M46" s="62"/>
      <c r="N46" s="62"/>
      <c r="O46" s="61"/>
      <c r="P46" s="61"/>
      <c r="Q46" s="47">
        <f t="shared" si="2"/>
        <v>0</v>
      </c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"/>
      <c r="BD46" s="5"/>
      <c r="BE46" s="5"/>
      <c r="BF46" s="5"/>
      <c r="BG46" s="5"/>
    </row>
    <row r="47" spans="1:256" ht="18" customHeight="1" thickBot="1">
      <c r="A47" s="80"/>
      <c r="B47" s="81"/>
      <c r="C47" s="54"/>
      <c r="D47" s="53"/>
      <c r="E47" s="54"/>
      <c r="F47" s="53"/>
      <c r="G47" s="54"/>
      <c r="H47" s="54"/>
      <c r="I47" s="53"/>
      <c r="J47" s="53"/>
      <c r="K47" s="53"/>
      <c r="L47" s="53"/>
      <c r="M47" s="53"/>
      <c r="N47" s="53"/>
      <c r="O47" s="54"/>
      <c r="P47" s="54"/>
      <c r="Q47" s="55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"/>
      <c r="BD47" s="5"/>
      <c r="BE47" s="5"/>
      <c r="BF47" s="5"/>
      <c r="BG47" s="5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spans="1:256" ht="18" customHeight="1" thickBot="1">
      <c r="A48" s="78" t="s">
        <v>112</v>
      </c>
      <c r="B48" s="79" t="s">
        <v>65</v>
      </c>
      <c r="C48" s="69">
        <v>100</v>
      </c>
      <c r="D48" s="62"/>
      <c r="E48" s="61"/>
      <c r="F48" s="62"/>
      <c r="G48" s="61"/>
      <c r="H48" s="61"/>
      <c r="I48" s="62"/>
      <c r="J48" s="62"/>
      <c r="K48" s="62"/>
      <c r="L48" s="62"/>
      <c r="M48" s="62"/>
      <c r="N48" s="62"/>
      <c r="O48" s="61"/>
      <c r="P48" s="61"/>
      <c r="Q48" s="47">
        <f t="shared" si="2"/>
        <v>0</v>
      </c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5"/>
      <c r="BD48" s="5"/>
      <c r="BE48" s="5"/>
      <c r="BF48" s="5"/>
      <c r="BG48" s="5"/>
    </row>
    <row r="49" spans="1:256" ht="18" customHeight="1" thickBot="1">
      <c r="A49" s="80"/>
      <c r="B49" s="81"/>
      <c r="C49" s="54"/>
      <c r="D49" s="53"/>
      <c r="E49" s="54"/>
      <c r="F49" s="53"/>
      <c r="G49" s="54"/>
      <c r="H49" s="54"/>
      <c r="I49" s="53"/>
      <c r="J49" s="53"/>
      <c r="K49" s="53"/>
      <c r="L49" s="53"/>
      <c r="M49" s="53"/>
      <c r="N49" s="53"/>
      <c r="O49" s="54"/>
      <c r="P49" s="54"/>
      <c r="Q49" s="55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5"/>
      <c r="BD49" s="5"/>
      <c r="BE49" s="5"/>
      <c r="BF49" s="5"/>
      <c r="BG49" s="5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ht="18" customHeight="1" thickBot="1">
      <c r="A50" s="56">
        <v>1.3</v>
      </c>
      <c r="B50" s="57" t="s">
        <v>66</v>
      </c>
      <c r="C50" s="58">
        <f>SUM(C51:C60)</f>
        <v>144.28</v>
      </c>
      <c r="D50" s="62"/>
      <c r="E50" s="61"/>
      <c r="F50" s="62"/>
      <c r="G50" s="61"/>
      <c r="H50" s="61"/>
      <c r="I50" s="62"/>
      <c r="J50" s="62"/>
      <c r="K50" s="62"/>
      <c r="L50" s="62"/>
      <c r="M50" s="62"/>
      <c r="N50" s="62"/>
      <c r="O50" s="61"/>
      <c r="P50" s="61"/>
      <c r="Q50" s="47">
        <f t="shared" si="2"/>
        <v>0</v>
      </c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5"/>
      <c r="BD50" s="5"/>
      <c r="BE50" s="5"/>
      <c r="BF50" s="5"/>
      <c r="BG50" s="5"/>
    </row>
    <row r="51" spans="1:256" ht="18" customHeight="1" thickBot="1">
      <c r="A51" s="78" t="s">
        <v>67</v>
      </c>
      <c r="B51" s="79" t="s">
        <v>68</v>
      </c>
      <c r="C51" s="61">
        <v>36.08</v>
      </c>
      <c r="D51" s="62"/>
      <c r="E51" s="61"/>
      <c r="F51" s="62"/>
      <c r="G51" s="61"/>
      <c r="H51" s="61"/>
      <c r="I51" s="62"/>
      <c r="J51" s="62"/>
      <c r="K51" s="62"/>
      <c r="L51" s="62"/>
      <c r="M51" s="62"/>
      <c r="N51" s="62"/>
      <c r="O51" s="61"/>
      <c r="P51" s="61"/>
      <c r="Q51" s="47">
        <f t="shared" si="2"/>
        <v>0</v>
      </c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5"/>
      <c r="BD51" s="5"/>
      <c r="BE51" s="5"/>
      <c r="BF51" s="5"/>
      <c r="BG51" s="5"/>
    </row>
    <row r="52" spans="1:256" ht="18" customHeight="1" thickBot="1">
      <c r="A52" s="82" t="s">
        <v>69</v>
      </c>
      <c r="B52" s="83" t="s">
        <v>70</v>
      </c>
      <c r="C52" s="61">
        <v>35</v>
      </c>
      <c r="D52" s="62"/>
      <c r="E52" s="61"/>
      <c r="F52" s="62"/>
      <c r="G52" s="61"/>
      <c r="H52" s="61"/>
      <c r="I52" s="62"/>
      <c r="J52" s="62"/>
      <c r="K52" s="62"/>
      <c r="L52" s="62"/>
      <c r="M52" s="62"/>
      <c r="N52" s="62"/>
      <c r="O52" s="61"/>
      <c r="P52" s="61"/>
      <c r="Q52" s="47">
        <f t="shared" si="2"/>
        <v>0</v>
      </c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5"/>
      <c r="BD52" s="5"/>
      <c r="BE52" s="5"/>
      <c r="BF52" s="5"/>
      <c r="BG52" s="5"/>
    </row>
    <row r="53" spans="1:256" ht="16.5" customHeight="1" thickBot="1">
      <c r="A53" s="82" t="s">
        <v>71</v>
      </c>
      <c r="B53" s="83" t="s">
        <v>131</v>
      </c>
      <c r="C53" s="61">
        <v>2.86</v>
      </c>
      <c r="D53" s="62"/>
      <c r="E53" s="61"/>
      <c r="F53" s="62"/>
      <c r="G53" s="61"/>
      <c r="H53" s="61"/>
      <c r="I53" s="62"/>
      <c r="J53" s="62"/>
      <c r="K53" s="62"/>
      <c r="L53" s="62"/>
      <c r="M53" s="62"/>
      <c r="N53" s="62"/>
      <c r="O53" s="61"/>
      <c r="P53" s="61"/>
      <c r="Q53" s="47">
        <f t="shared" si="2"/>
        <v>0</v>
      </c>
    </row>
    <row r="54" spans="1:256" ht="16.5" customHeight="1" thickBot="1">
      <c r="A54" s="82" t="s">
        <v>72</v>
      </c>
      <c r="B54" s="83" t="s">
        <v>73</v>
      </c>
      <c r="C54" s="61">
        <v>11.81</v>
      </c>
      <c r="D54" s="62"/>
      <c r="E54" s="61"/>
      <c r="F54" s="62"/>
      <c r="G54" s="61"/>
      <c r="H54" s="61"/>
      <c r="I54" s="62"/>
      <c r="J54" s="62"/>
      <c r="K54" s="62"/>
      <c r="L54" s="62"/>
      <c r="M54" s="62"/>
      <c r="N54" s="62"/>
      <c r="O54" s="61"/>
      <c r="P54" s="61"/>
      <c r="Q54" s="47">
        <f t="shared" si="2"/>
        <v>0</v>
      </c>
    </row>
    <row r="55" spans="1:256" ht="16.5" customHeight="1" thickBot="1">
      <c r="A55" s="82" t="s">
        <v>74</v>
      </c>
      <c r="B55" s="83" t="s">
        <v>73</v>
      </c>
      <c r="C55" s="61">
        <v>14.35</v>
      </c>
      <c r="D55" s="62"/>
      <c r="E55" s="61" t="s">
        <v>100</v>
      </c>
      <c r="F55" s="62"/>
      <c r="G55" s="61"/>
      <c r="H55" s="61"/>
      <c r="I55" s="62"/>
      <c r="J55" s="62"/>
      <c r="K55" s="62"/>
      <c r="L55" s="62"/>
      <c r="M55" s="62"/>
      <c r="N55" s="62"/>
      <c r="O55" s="61"/>
      <c r="P55" s="62"/>
      <c r="Q55" s="47">
        <f t="shared" si="2"/>
        <v>0</v>
      </c>
    </row>
    <row r="56" spans="1:256" ht="16.5" customHeight="1" thickBot="1">
      <c r="A56" s="82" t="s">
        <v>75</v>
      </c>
      <c r="B56" s="83" t="s">
        <v>76</v>
      </c>
      <c r="C56" s="61">
        <v>1.1299999999999999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7">
        <f t="shared" si="2"/>
        <v>0</v>
      </c>
    </row>
    <row r="57" spans="1:256" ht="16.5" customHeight="1" thickBot="1">
      <c r="A57" s="82" t="s">
        <v>77</v>
      </c>
      <c r="B57" s="83" t="s">
        <v>78</v>
      </c>
      <c r="C57" s="61">
        <v>12.1</v>
      </c>
      <c r="D57" s="62"/>
      <c r="E57" s="61" t="s">
        <v>100</v>
      </c>
      <c r="F57" s="62"/>
      <c r="G57" s="61"/>
      <c r="H57" s="61"/>
      <c r="I57" s="62"/>
      <c r="J57" s="62"/>
      <c r="K57" s="62"/>
      <c r="L57" s="62"/>
      <c r="M57" s="62"/>
      <c r="N57" s="62"/>
      <c r="O57" s="61"/>
      <c r="P57" s="61"/>
      <c r="Q57" s="47">
        <f t="shared" si="2"/>
        <v>0</v>
      </c>
    </row>
    <row r="58" spans="1:256" ht="16.5" customHeight="1" thickBot="1">
      <c r="A58" s="82" t="s">
        <v>79</v>
      </c>
      <c r="B58" s="83" t="s">
        <v>78</v>
      </c>
      <c r="C58" s="61">
        <v>3.5</v>
      </c>
      <c r="D58" s="62"/>
      <c r="E58" s="61"/>
      <c r="F58" s="62"/>
      <c r="G58" s="61"/>
      <c r="H58" s="61"/>
      <c r="I58" s="62"/>
      <c r="J58" s="62"/>
      <c r="K58" s="62"/>
      <c r="L58" s="62"/>
      <c r="M58" s="62"/>
      <c r="N58" s="62"/>
      <c r="O58" s="61"/>
      <c r="P58" s="61"/>
      <c r="Q58" s="47">
        <f t="shared" si="2"/>
        <v>0</v>
      </c>
    </row>
    <row r="59" spans="1:256" ht="16.5" customHeight="1" thickBot="1">
      <c r="A59" s="82" t="s">
        <v>80</v>
      </c>
      <c r="B59" s="83" t="s">
        <v>81</v>
      </c>
      <c r="C59" s="61">
        <v>13.55</v>
      </c>
      <c r="D59" s="62"/>
      <c r="E59" s="61"/>
      <c r="F59" s="62"/>
      <c r="G59" s="61"/>
      <c r="H59" s="61"/>
      <c r="I59" s="62"/>
      <c r="J59" s="62"/>
      <c r="K59" s="62"/>
      <c r="L59" s="62"/>
      <c r="M59" s="62"/>
      <c r="N59" s="62"/>
      <c r="O59" s="61"/>
      <c r="P59" s="61"/>
      <c r="Q59" s="47">
        <f t="shared" si="2"/>
        <v>0</v>
      </c>
    </row>
    <row r="60" spans="1:256" ht="16.5" customHeight="1" thickBot="1">
      <c r="A60" s="82" t="s">
        <v>82</v>
      </c>
      <c r="B60" s="83" t="s">
        <v>83</v>
      </c>
      <c r="C60" s="61">
        <v>13.9</v>
      </c>
      <c r="D60" s="62"/>
      <c r="E60" s="61"/>
      <c r="F60" s="62"/>
      <c r="G60" s="61"/>
      <c r="H60" s="61"/>
      <c r="I60" s="62"/>
      <c r="J60" s="62"/>
      <c r="K60" s="62"/>
      <c r="L60" s="62"/>
      <c r="M60" s="62"/>
      <c r="N60" s="62"/>
      <c r="O60" s="61"/>
      <c r="P60" s="61"/>
      <c r="Q60" s="47">
        <f t="shared" si="2"/>
        <v>0</v>
      </c>
    </row>
    <row r="61" spans="1:256" ht="16.5" customHeight="1" thickBot="1">
      <c r="A61" s="84"/>
      <c r="B61" s="85"/>
      <c r="C61" s="54"/>
      <c r="D61" s="53"/>
      <c r="E61" s="54"/>
      <c r="F61" s="53"/>
      <c r="G61" s="54"/>
      <c r="H61" s="54"/>
      <c r="I61" s="53"/>
      <c r="J61" s="53"/>
      <c r="K61" s="53"/>
      <c r="L61" s="53"/>
      <c r="M61" s="53"/>
      <c r="N61" s="53"/>
      <c r="O61" s="54"/>
      <c r="P61" s="54"/>
      <c r="Q61" s="55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</row>
    <row r="62" spans="1:256" ht="16.5" customHeight="1" thickBot="1">
      <c r="A62" s="86">
        <v>1.4</v>
      </c>
      <c r="B62" s="87" t="s">
        <v>84</v>
      </c>
      <c r="C62" s="88">
        <f>SUM(C64:C67)</f>
        <v>348</v>
      </c>
      <c r="D62" s="62"/>
      <c r="E62" s="61"/>
      <c r="F62" s="62"/>
      <c r="G62" s="61"/>
      <c r="H62" s="61"/>
      <c r="I62" s="62"/>
      <c r="J62" s="62"/>
      <c r="K62" s="62"/>
      <c r="L62" s="62"/>
      <c r="M62" s="62"/>
      <c r="N62" s="62"/>
      <c r="O62" s="61"/>
      <c r="P62" s="61"/>
      <c r="Q62" s="47">
        <f t="shared" si="2"/>
        <v>0</v>
      </c>
    </row>
    <row r="63" spans="1:256" ht="16.5" customHeight="1" thickBot="1">
      <c r="A63" s="82" t="s">
        <v>85</v>
      </c>
      <c r="B63" s="83" t="s">
        <v>86</v>
      </c>
      <c r="C63" s="66">
        <v>22</v>
      </c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7">
        <f t="shared" si="2"/>
        <v>0</v>
      </c>
    </row>
    <row r="64" spans="1:256" ht="16.5" customHeight="1" thickBot="1">
      <c r="A64" s="82" t="s">
        <v>87</v>
      </c>
      <c r="B64" s="83" t="s">
        <v>88</v>
      </c>
      <c r="C64" s="66">
        <v>10</v>
      </c>
      <c r="D64" s="62"/>
      <c r="E64" s="61"/>
      <c r="F64" s="62"/>
      <c r="G64" s="61"/>
      <c r="H64" s="61"/>
      <c r="I64" s="62"/>
      <c r="J64" s="62"/>
      <c r="K64" s="62"/>
      <c r="L64" s="62"/>
      <c r="M64" s="62"/>
      <c r="N64" s="62"/>
      <c r="O64" s="61"/>
      <c r="P64" s="61" t="s">
        <v>100</v>
      </c>
      <c r="Q64" s="47">
        <f t="shared" si="2"/>
        <v>0</v>
      </c>
    </row>
    <row r="65" spans="1:256" ht="16.5" customHeight="1" thickBot="1">
      <c r="A65" s="82" t="s">
        <v>89</v>
      </c>
      <c r="B65" s="83" t="s">
        <v>90</v>
      </c>
      <c r="C65" s="66">
        <v>250</v>
      </c>
      <c r="D65" s="62"/>
      <c r="E65" s="61"/>
      <c r="F65" s="62"/>
      <c r="G65" s="61"/>
      <c r="H65" s="61"/>
      <c r="I65" s="62"/>
      <c r="J65" s="62"/>
      <c r="K65" s="62"/>
      <c r="L65" s="62"/>
      <c r="M65" s="62"/>
      <c r="N65" s="62"/>
      <c r="O65" s="61"/>
      <c r="P65" s="61"/>
      <c r="Q65" s="47">
        <f t="shared" si="2"/>
        <v>0</v>
      </c>
    </row>
    <row r="66" spans="1:256" ht="16.5" customHeight="1" thickBot="1">
      <c r="A66" s="82" t="s">
        <v>91</v>
      </c>
      <c r="B66" s="83" t="s">
        <v>92</v>
      </c>
      <c r="C66" s="66">
        <v>55</v>
      </c>
      <c r="D66" s="62"/>
      <c r="E66" s="61"/>
      <c r="F66" s="62"/>
      <c r="G66" s="61"/>
      <c r="H66" s="61"/>
      <c r="I66" s="62"/>
      <c r="J66" s="62"/>
      <c r="K66" s="62"/>
      <c r="L66" s="62"/>
      <c r="M66" s="62"/>
      <c r="N66" s="62"/>
      <c r="O66" s="61"/>
      <c r="P66" s="61"/>
      <c r="Q66" s="47">
        <f t="shared" si="2"/>
        <v>0</v>
      </c>
    </row>
    <row r="67" spans="1:256" ht="16.5" customHeight="1" thickBot="1">
      <c r="A67" s="82" t="s">
        <v>93</v>
      </c>
      <c r="B67" s="83" t="s">
        <v>94</v>
      </c>
      <c r="C67" s="66">
        <v>33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7">
        <f t="shared" si="2"/>
        <v>0</v>
      </c>
    </row>
    <row r="68" spans="1:256" ht="16.5" customHeight="1" thickBot="1">
      <c r="A68" s="84"/>
      <c r="B68" s="85"/>
      <c r="C68" s="89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55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</row>
    <row r="69" spans="1:256" ht="16.5" customHeight="1" thickBot="1">
      <c r="A69" s="86">
        <v>1.5</v>
      </c>
      <c r="B69" s="87" t="s">
        <v>95</v>
      </c>
      <c r="C69" s="88">
        <f>SUM(C70:C71)</f>
        <v>176</v>
      </c>
      <c r="D69" s="62"/>
      <c r="E69" s="61" t="s">
        <v>100</v>
      </c>
      <c r="F69" s="62"/>
      <c r="G69" s="61"/>
      <c r="H69" s="61"/>
      <c r="I69" s="62"/>
      <c r="J69" s="62"/>
      <c r="K69" s="62"/>
      <c r="L69" s="62"/>
      <c r="M69" s="62"/>
      <c r="N69" s="62"/>
      <c r="O69" s="61" t="s">
        <v>100</v>
      </c>
      <c r="P69" s="61" t="s">
        <v>100</v>
      </c>
      <c r="Q69" s="47">
        <f t="shared" si="2"/>
        <v>0</v>
      </c>
    </row>
    <row r="70" spans="1:256" ht="16.5" customHeight="1" thickBot="1">
      <c r="A70" s="82" t="s">
        <v>96</v>
      </c>
      <c r="B70" s="83" t="s">
        <v>97</v>
      </c>
      <c r="C70" s="66">
        <v>66</v>
      </c>
      <c r="D70" s="62"/>
      <c r="E70" s="61"/>
      <c r="F70" s="62"/>
      <c r="G70" s="61"/>
      <c r="H70" s="61"/>
      <c r="I70" s="62"/>
      <c r="J70" s="62"/>
      <c r="K70" s="62"/>
      <c r="L70" s="62"/>
      <c r="M70" s="62"/>
      <c r="N70" s="62"/>
      <c r="O70" s="61"/>
      <c r="P70" s="61"/>
      <c r="Q70" s="47">
        <f t="shared" si="2"/>
        <v>0</v>
      </c>
    </row>
    <row r="71" spans="1:256" ht="16.5" customHeight="1" thickBot="1">
      <c r="A71" s="82" t="s">
        <v>98</v>
      </c>
      <c r="B71" s="83" t="s">
        <v>99</v>
      </c>
      <c r="C71" s="66">
        <v>110</v>
      </c>
      <c r="D71" s="62"/>
      <c r="E71" s="61"/>
      <c r="F71" s="62"/>
      <c r="G71" s="61"/>
      <c r="H71" s="61"/>
      <c r="I71" s="62"/>
      <c r="J71" s="62"/>
      <c r="K71" s="62"/>
      <c r="L71" s="62"/>
      <c r="M71" s="62"/>
      <c r="N71" s="62"/>
      <c r="O71" s="61"/>
      <c r="P71" s="61"/>
      <c r="Q71" s="47">
        <f t="shared" si="2"/>
        <v>0</v>
      </c>
    </row>
    <row r="72" spans="1:256" ht="16.5" customHeight="1">
      <c r="A72" s="84"/>
      <c r="B72" s="85"/>
      <c r="C72" s="89"/>
      <c r="D72" s="53"/>
      <c r="E72" s="54"/>
      <c r="F72" s="53"/>
      <c r="G72" s="54"/>
      <c r="H72" s="54"/>
      <c r="I72" s="53"/>
      <c r="J72" s="53"/>
      <c r="K72" s="53"/>
      <c r="L72" s="53"/>
      <c r="M72" s="53"/>
      <c r="N72" s="53"/>
      <c r="O72" s="54"/>
      <c r="P72" s="54"/>
      <c r="Q72" s="55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</row>
    <row r="73" spans="1:256" ht="16.5" customHeight="1">
      <c r="Q73" s="55"/>
    </row>
  </sheetData>
  <mergeCells count="10">
    <mergeCell ref="D39:D40"/>
    <mergeCell ref="B2:E2"/>
    <mergeCell ref="Z2:AC2"/>
    <mergeCell ref="V2:Y2"/>
    <mergeCell ref="R2:U2"/>
    <mergeCell ref="AT2:AW2"/>
    <mergeCell ref="AP2:AS2"/>
    <mergeCell ref="AL2:AO2"/>
    <mergeCell ref="AH2:AK2"/>
    <mergeCell ref="AD2:AG2"/>
  </mergeCells>
  <pageMargins left="0.75" right="0.75" top="1" bottom="1" header="0.5" footer="0.5"/>
  <pageSetup orientation="portrait"/>
  <headerFooter>
    <oddFooter>&amp;L&amp;"Helvetica,Regular"&amp;12&amp;K000000	&amp;P</oddFooter>
  </headerFooter>
  <ignoredErrors>
    <ignoredError sqref="C62" formulaRange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1"/>
  <sheetViews>
    <sheetView zoomScale="125" zoomScaleNormal="125" zoomScalePageLayoutView="125" workbookViewId="0">
      <selection activeCell="K14" sqref="K14"/>
    </sheetView>
  </sheetViews>
  <sheetFormatPr defaultColWidth="6.59765625" defaultRowHeight="16.5" customHeight="1"/>
  <cols>
    <col min="1" max="1" width="6.59765625" style="3" customWidth="1"/>
    <col min="2" max="2" width="42.3984375" style="3" customWidth="1"/>
    <col min="3" max="3" width="7.19921875" style="4" customWidth="1"/>
    <col min="4" max="4" width="7.19921875" style="4" hidden="1" customWidth="1"/>
    <col min="5" max="5" width="7.19921875" style="107" customWidth="1"/>
    <col min="6" max="6" width="7.19921875" style="4" hidden="1" customWidth="1"/>
    <col min="7" max="7" width="12.59765625" style="3" customWidth="1"/>
    <col min="8" max="254" width="6.59765625" style="3" customWidth="1"/>
  </cols>
  <sheetData>
    <row r="1" spans="1:254" ht="16.5" customHeight="1" thickBot="1">
      <c r="A1" s="4"/>
      <c r="B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</row>
    <row r="2" spans="1:254" ht="18" customHeight="1" thickBot="1">
      <c r="A2" s="5"/>
      <c r="B2" s="92" t="s">
        <v>121</v>
      </c>
      <c r="C2" s="122" t="s">
        <v>119</v>
      </c>
      <c r="D2" s="122"/>
      <c r="E2" s="122"/>
      <c r="F2" s="123"/>
      <c r="G2" s="93" t="s">
        <v>135</v>
      </c>
      <c r="H2" s="9"/>
      <c r="I2" s="9"/>
      <c r="J2" s="9"/>
      <c r="K2" s="9"/>
      <c r="L2" s="9"/>
      <c r="M2" s="9"/>
      <c r="N2" s="9"/>
      <c r="O2" s="9"/>
      <c r="P2" s="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</row>
    <row r="3" spans="1:254" ht="18" customHeight="1" thickBot="1">
      <c r="A3" s="5"/>
      <c r="B3" s="10" t="s">
        <v>117</v>
      </c>
      <c r="C3" s="136">
        <f>Sheet1!C37</f>
        <v>271.69000000000005</v>
      </c>
      <c r="D3" s="137"/>
      <c r="E3" s="137"/>
      <c r="F3" s="137"/>
      <c r="G3" s="121">
        <v>408.34</v>
      </c>
      <c r="H3" s="9"/>
      <c r="I3" s="9"/>
      <c r="J3" s="9"/>
      <c r="K3" s="9"/>
      <c r="L3" s="9"/>
      <c r="M3" s="9"/>
      <c r="N3" s="9"/>
      <c r="O3" s="9"/>
      <c r="P3" s="9"/>
    </row>
    <row r="4" spans="1:254" ht="18" customHeight="1" thickBot="1">
      <c r="A4" s="5"/>
      <c r="B4" s="93" t="str">
        <f>Sheet1!B50</f>
        <v>CABLES</v>
      </c>
      <c r="C4" s="138">
        <f>Sheet1!C50</f>
        <v>144.28</v>
      </c>
      <c r="D4" s="139"/>
      <c r="E4" s="139"/>
      <c r="F4" s="139"/>
      <c r="G4" s="121"/>
      <c r="H4" s="9"/>
      <c r="I4" s="9"/>
      <c r="J4" s="9"/>
      <c r="K4" s="9"/>
      <c r="L4" s="9"/>
      <c r="M4" s="9"/>
      <c r="N4" s="9"/>
      <c r="O4" s="9"/>
      <c r="P4" s="9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</row>
    <row r="5" spans="1:254" ht="18" customHeight="1" thickBot="1">
      <c r="A5" s="5"/>
      <c r="B5" s="93" t="s">
        <v>70</v>
      </c>
      <c r="C5" s="140"/>
      <c r="D5" s="141"/>
      <c r="E5" s="141"/>
      <c r="F5" s="141"/>
      <c r="G5" s="93">
        <v>35</v>
      </c>
      <c r="H5" s="9"/>
      <c r="I5" s="9"/>
      <c r="J5" s="9"/>
      <c r="K5" s="9"/>
      <c r="L5" s="9"/>
      <c r="M5" s="9"/>
      <c r="N5" s="9"/>
      <c r="O5" s="9"/>
      <c r="P5" s="9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</row>
    <row r="6" spans="1:254" ht="18" customHeight="1" thickBot="1">
      <c r="A6" s="5"/>
      <c r="B6" s="10" t="str">
        <f>Sheet1!B46</f>
        <v>Cooling System</v>
      </c>
      <c r="C6" s="136">
        <f>Sheet1!C46</f>
        <v>50</v>
      </c>
      <c r="D6" s="137"/>
      <c r="E6" s="137"/>
      <c r="F6" s="137"/>
      <c r="G6" s="93">
        <v>50</v>
      </c>
      <c r="H6" s="9"/>
      <c r="I6" s="9"/>
      <c r="J6" s="9"/>
      <c r="K6" s="9"/>
      <c r="L6" s="9"/>
      <c r="M6" s="9"/>
      <c r="N6" s="9"/>
      <c r="O6" s="9"/>
      <c r="P6" s="9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</row>
    <row r="7" spans="1:254" ht="18" customHeight="1" thickBot="1">
      <c r="A7" s="5"/>
      <c r="B7" s="10" t="str">
        <f>Sheet1!B48</f>
        <v>Gas System</v>
      </c>
      <c r="C7" s="136">
        <f>Sheet1!C48</f>
        <v>100</v>
      </c>
      <c r="D7" s="137"/>
      <c r="E7" s="137"/>
      <c r="F7" s="137"/>
      <c r="G7" s="93">
        <v>100</v>
      </c>
      <c r="H7" s="9"/>
      <c r="I7" s="9"/>
      <c r="J7" s="9"/>
      <c r="K7" s="9"/>
      <c r="L7" s="9"/>
      <c r="M7" s="9"/>
      <c r="N7" s="9"/>
      <c r="O7" s="9"/>
      <c r="P7" s="9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</row>
    <row r="8" spans="1:254" ht="16.5" customHeight="1" thickBot="1">
      <c r="A8" s="9"/>
      <c r="B8" s="93" t="str">
        <f>Sheet1!B62</f>
        <v>CHAMBER ASSEMBLY</v>
      </c>
      <c r="C8" s="136">
        <f>Sheet1!C62</f>
        <v>348</v>
      </c>
      <c r="D8" s="137"/>
      <c r="E8" s="137"/>
      <c r="F8" s="137"/>
      <c r="G8" s="93">
        <v>348</v>
      </c>
      <c r="H8" s="9"/>
      <c r="I8" s="9"/>
      <c r="J8" s="9"/>
      <c r="K8" s="9"/>
      <c r="L8" s="9"/>
      <c r="M8" s="9"/>
      <c r="N8" s="9"/>
      <c r="O8" s="9"/>
      <c r="P8" s="9"/>
    </row>
    <row r="9" spans="1:254" ht="16.5" customHeight="1" thickBot="1">
      <c r="A9" s="9"/>
      <c r="B9" s="93" t="str">
        <f>Sheet1!B69</f>
        <v>LOGISTIC &amp; INSTALLATION</v>
      </c>
      <c r="C9" s="136">
        <f>Sheet1!C69</f>
        <v>176</v>
      </c>
      <c r="D9" s="137"/>
      <c r="E9" s="137"/>
      <c r="F9" s="137"/>
      <c r="G9" s="93">
        <v>176</v>
      </c>
      <c r="H9" s="9"/>
      <c r="I9" s="9"/>
      <c r="J9" s="9"/>
      <c r="K9" s="9"/>
      <c r="L9" s="9"/>
      <c r="M9" s="9"/>
      <c r="N9" s="9"/>
      <c r="O9" s="9"/>
      <c r="P9" s="9"/>
    </row>
    <row r="10" spans="1:254" ht="16.5" customHeight="1" thickBot="1">
      <c r="A10" s="9"/>
      <c r="B10" s="93"/>
      <c r="C10" s="104"/>
      <c r="D10" s="105"/>
      <c r="E10" s="109"/>
      <c r="F10" s="105"/>
      <c r="G10" s="93"/>
      <c r="H10" s="9"/>
      <c r="I10" s="9"/>
      <c r="J10" s="9"/>
      <c r="K10" s="9"/>
      <c r="L10" s="9"/>
      <c r="M10" s="9"/>
      <c r="N10" s="9"/>
      <c r="O10" s="9"/>
      <c r="P10" s="9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6.5" customHeight="1" thickBot="1">
      <c r="A11" s="9"/>
      <c r="B11" s="10" t="s">
        <v>129</v>
      </c>
      <c r="C11" s="104">
        <f>Sheet1!C29</f>
        <v>193.80999999999997</v>
      </c>
      <c r="D11" s="93"/>
      <c r="E11" s="108">
        <f>Sheet1!C29</f>
        <v>193.80999999999997</v>
      </c>
      <c r="F11" s="114"/>
      <c r="G11" s="121">
        <v>320.22000000000003</v>
      </c>
      <c r="H11" s="9"/>
      <c r="I11" s="9"/>
      <c r="J11" s="9"/>
      <c r="K11" s="9"/>
      <c r="L11" s="9"/>
      <c r="M11" s="9"/>
      <c r="N11" s="9"/>
      <c r="O11" s="9"/>
      <c r="P11" s="9"/>
    </row>
    <row r="12" spans="1:254" ht="16.5" customHeight="1" thickBot="1">
      <c r="A12" s="9"/>
      <c r="B12" s="10" t="str">
        <f>Sheet1!B18</f>
        <v>NEW ELECTRONICS</v>
      </c>
      <c r="C12" s="126">
        <f>Sheet1!C18</f>
        <v>525</v>
      </c>
      <c r="D12" s="127"/>
      <c r="E12" s="130">
        <f>Sheet1!C18</f>
        <v>525</v>
      </c>
      <c r="F12" s="131"/>
      <c r="G12" s="121"/>
      <c r="H12" s="9"/>
      <c r="I12" s="9"/>
      <c r="J12" s="9"/>
      <c r="K12" s="9"/>
      <c r="L12" s="9"/>
      <c r="M12" s="9"/>
      <c r="N12" s="9"/>
      <c r="O12" s="9"/>
      <c r="P12" s="9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6.5" customHeight="1" thickBot="1">
      <c r="A13" s="9"/>
      <c r="B13" s="94" t="str">
        <f>Sheet1!B6</f>
        <v xml:space="preserve">STANDARD DOUBLE GAP CHAMBER COMPONENTS </v>
      </c>
      <c r="C13" s="124">
        <f>Sheet1!C6</f>
        <v>720</v>
      </c>
      <c r="D13" s="125"/>
      <c r="E13" s="134"/>
      <c r="F13" s="135"/>
      <c r="G13" s="93">
        <v>900</v>
      </c>
      <c r="H13" s="9"/>
      <c r="I13" s="9"/>
      <c r="J13" s="9"/>
      <c r="K13" s="9"/>
      <c r="L13" s="9"/>
      <c r="M13" s="9"/>
      <c r="N13" s="9"/>
      <c r="O13" s="9"/>
      <c r="P13" s="9"/>
    </row>
    <row r="14" spans="1:254" ht="16.5" customHeight="1" thickBot="1">
      <c r="A14" s="9"/>
      <c r="B14" s="98" t="str">
        <f>Sheet1!B13</f>
        <v>STANDARD DOUBLE GAP GLASS CHAMBER COMPONENTS</v>
      </c>
      <c r="C14" s="132"/>
      <c r="D14" s="133"/>
      <c r="E14" s="128">
        <f>Sheet1!C13</f>
        <v>912</v>
      </c>
      <c r="F14" s="129"/>
      <c r="G14" s="93"/>
      <c r="H14" s="9"/>
      <c r="I14" s="9"/>
      <c r="J14" s="9"/>
      <c r="K14" s="9"/>
      <c r="L14" s="9"/>
      <c r="M14" s="9"/>
      <c r="N14" s="9"/>
      <c r="O14" s="9"/>
      <c r="P14" s="9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6.5" hidden="1" customHeight="1" thickBot="1">
      <c r="A15" s="9"/>
      <c r="B15" s="10" t="s">
        <v>130</v>
      </c>
      <c r="C15" s="96"/>
      <c r="D15" s="96">
        <f>Sheet1!C23</f>
        <v>180.82999999999998</v>
      </c>
      <c r="E15" s="111"/>
      <c r="F15" s="104">
        <f>Sheet1!C23</f>
        <v>180.82999999999998</v>
      </c>
      <c r="G15" s="93"/>
      <c r="H15" s="9"/>
      <c r="I15" s="9"/>
      <c r="J15" s="9"/>
      <c r="K15" s="9"/>
      <c r="L15" s="9"/>
      <c r="M15" s="9"/>
      <c r="N15" s="9"/>
      <c r="O15" s="9"/>
      <c r="P15" s="9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6.5" customHeight="1" thickBot="1">
      <c r="A16" s="9"/>
      <c r="B16" s="93"/>
      <c r="C16" s="93"/>
      <c r="D16" s="93"/>
      <c r="E16" s="110"/>
      <c r="F16" s="106"/>
      <c r="G16" s="93"/>
      <c r="H16" s="9"/>
      <c r="I16" s="9"/>
      <c r="J16" s="9"/>
      <c r="K16" s="9"/>
      <c r="L16" s="9"/>
      <c r="M16" s="9"/>
      <c r="N16" s="9"/>
      <c r="O16" s="9"/>
      <c r="P16" s="9"/>
    </row>
    <row r="17" spans="1:16" ht="16.5" customHeight="1" thickBot="1">
      <c r="A17" s="9"/>
      <c r="B17" s="93" t="s">
        <v>120</v>
      </c>
      <c r="C17" s="95">
        <f>SUM(C3:F9)+C11+C13+C12</f>
        <v>2528.7799999999997</v>
      </c>
      <c r="D17" s="95">
        <f>SUM(C3:F9)+C13+C12+D15</f>
        <v>2515.8000000000002</v>
      </c>
      <c r="E17" s="112">
        <f>E12+E14+E11+SUM(C3:F9)</f>
        <v>2720.7799999999997</v>
      </c>
      <c r="F17" s="115">
        <f>F15+E12+E14+C9+C8+C4+C7+C6+C3</f>
        <v>2707.8</v>
      </c>
      <c r="G17" s="93">
        <f>SUM(G3:G14)</f>
        <v>2337.56</v>
      </c>
      <c r="H17" s="9"/>
      <c r="I17" s="9"/>
      <c r="J17" s="9"/>
      <c r="K17" s="9"/>
      <c r="L17" s="9"/>
      <c r="M17" s="9"/>
      <c r="N17" s="9"/>
      <c r="O17" s="9"/>
      <c r="P17" s="9"/>
    </row>
    <row r="18" spans="1:16" ht="16.5" customHeight="1">
      <c r="A18" s="9"/>
      <c r="B18" s="9"/>
      <c r="C18" s="9"/>
      <c r="D18" s="9"/>
      <c r="E18" s="113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ht="16.5" customHeight="1">
      <c r="A19" s="9"/>
      <c r="B19" s="9"/>
      <c r="C19" s="9"/>
      <c r="D19" s="9"/>
      <c r="E19" s="113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ht="16.5" customHeight="1">
      <c r="A20" s="9"/>
      <c r="B20" s="9"/>
      <c r="C20" s="9"/>
      <c r="D20" s="9"/>
      <c r="E20" s="113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ht="16.5" customHeight="1">
      <c r="A21" s="9"/>
      <c r="B21" s="9"/>
      <c r="C21" s="9"/>
      <c r="D21" s="9"/>
      <c r="E21" s="113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ht="16.5" customHeight="1">
      <c r="A22" s="9"/>
      <c r="B22" s="9"/>
      <c r="C22" s="9"/>
      <c r="D22" s="9"/>
      <c r="E22" s="113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ht="16.5" customHeight="1">
      <c r="A23" s="9"/>
      <c r="B23" s="9"/>
      <c r="C23" s="9"/>
      <c r="D23" s="9"/>
      <c r="E23" s="113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ht="16.5" customHeight="1">
      <c r="A24" s="9"/>
      <c r="B24" s="9"/>
      <c r="C24" s="9"/>
      <c r="D24" s="9"/>
      <c r="E24" s="113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ht="16.5" customHeight="1">
      <c r="A25" s="9"/>
      <c r="B25" s="9"/>
      <c r="C25" s="9"/>
      <c r="D25" s="9"/>
      <c r="E25" s="113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ht="16.5" customHeight="1">
      <c r="A26" s="9"/>
      <c r="B26" s="9"/>
      <c r="C26" s="9"/>
      <c r="D26" s="9"/>
      <c r="E26" s="113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 ht="16.5" customHeight="1">
      <c r="A27" s="9"/>
      <c r="B27" s="9"/>
      <c r="C27" s="9"/>
      <c r="D27" s="9"/>
      <c r="E27" s="113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 ht="16.5" customHeight="1">
      <c r="A28" s="9"/>
      <c r="B28" s="9"/>
      <c r="C28" s="9"/>
      <c r="D28" s="9"/>
      <c r="E28" s="113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 ht="16.5" customHeight="1">
      <c r="A29" s="9"/>
      <c r="B29" s="9"/>
      <c r="C29" s="9"/>
      <c r="D29" s="9"/>
      <c r="E29" s="113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ht="16.5" customHeight="1">
      <c r="A30" s="9"/>
      <c r="B30" s="9"/>
      <c r="C30" s="9"/>
      <c r="D30" s="9"/>
      <c r="E30" s="113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ht="16.5" customHeight="1">
      <c r="A31" s="9"/>
      <c r="B31" s="9"/>
      <c r="C31" s="9"/>
      <c r="D31" s="9"/>
      <c r="E31" s="113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</sheetData>
  <mergeCells count="15">
    <mergeCell ref="E14:F14"/>
    <mergeCell ref="E12:F12"/>
    <mergeCell ref="C14:D14"/>
    <mergeCell ref="E13:F13"/>
    <mergeCell ref="C3:F3"/>
    <mergeCell ref="C6:F6"/>
    <mergeCell ref="C7:F7"/>
    <mergeCell ref="C8:F8"/>
    <mergeCell ref="C9:F9"/>
    <mergeCell ref="C4:F5"/>
    <mergeCell ref="G11:G12"/>
    <mergeCell ref="G3:G4"/>
    <mergeCell ref="C2:F2"/>
    <mergeCell ref="C13:D13"/>
    <mergeCell ref="C12:D12"/>
  </mergeCells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defaultColWidth="6.59765625" defaultRowHeight="16.5" customHeight="1"/>
  <cols>
    <col min="1" max="256" width="6.59765625" style="4" customWidth="1"/>
  </cols>
  <sheetData>
    <row r="1" spans="1:5" ht="18" customHeight="1">
      <c r="A1" s="2"/>
      <c r="B1" s="2"/>
      <c r="C1" s="2"/>
      <c r="D1" s="2"/>
      <c r="E1" s="2"/>
    </row>
    <row r="2" spans="1:5" ht="18" customHeight="1">
      <c r="A2" s="2"/>
      <c r="B2" s="2"/>
      <c r="C2" s="2"/>
      <c r="D2" s="2"/>
      <c r="E2" s="2"/>
    </row>
    <row r="3" spans="1:5" ht="18" customHeight="1">
      <c r="A3" s="2"/>
      <c r="B3" s="2"/>
      <c r="C3" s="2"/>
      <c r="D3" s="2"/>
      <c r="E3" s="2"/>
    </row>
    <row r="4" spans="1:5" ht="18" customHeight="1">
      <c r="A4" s="2"/>
      <c r="B4" s="2"/>
      <c r="C4" s="2"/>
      <c r="D4" s="2"/>
      <c r="E4" s="2"/>
    </row>
    <row r="5" spans="1:5" ht="18" customHeight="1">
      <c r="A5" s="2"/>
      <c r="B5" s="2"/>
      <c r="C5" s="2"/>
      <c r="D5" s="2"/>
      <c r="E5" s="2"/>
    </row>
    <row r="6" spans="1:5" ht="18" customHeight="1">
      <c r="A6" s="2"/>
      <c r="B6" s="2"/>
      <c r="C6" s="2"/>
      <c r="D6" s="2"/>
      <c r="E6" s="2"/>
    </row>
    <row r="7" spans="1:5" ht="18" customHeight="1">
      <c r="A7" s="2"/>
      <c r="B7" s="2"/>
      <c r="C7" s="2"/>
      <c r="D7" s="2"/>
      <c r="E7" s="2"/>
    </row>
    <row r="8" spans="1:5" ht="18" customHeight="1">
      <c r="A8" s="2"/>
      <c r="B8" s="2"/>
      <c r="C8" s="2"/>
      <c r="D8" s="2"/>
      <c r="E8" s="2"/>
    </row>
    <row r="9" spans="1:5" ht="18" customHeight="1">
      <c r="A9" s="2"/>
      <c r="B9" s="2"/>
      <c r="C9" s="2"/>
      <c r="D9" s="2"/>
      <c r="E9" s="2"/>
    </row>
    <row r="10" spans="1:5" ht="18" customHeight="1">
      <c r="A10" s="2"/>
      <c r="B10" s="2"/>
      <c r="C10" s="2"/>
      <c r="D10" s="2"/>
      <c r="E10" s="2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Sumary Table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2016-05-03T13:35:04Z</dcterms:created>
  <dcterms:modified xsi:type="dcterms:W3CDTF">2016-12-18T16:33:58Z</dcterms:modified>
</cp:coreProperties>
</file>