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Integration\YE3\Measurement\Trials\"/>
    </mc:Choice>
  </mc:AlternateContent>
  <bookViews>
    <workbookView xWindow="240" yWindow="45" windowWidth="21075" windowHeight="10035" activeTab="7"/>
  </bookViews>
  <sheets>
    <sheet name="SensorNum2" sheetId="1" r:id="rId1"/>
    <sheet name="Sensor01" sheetId="2" r:id="rId2"/>
    <sheet name="Sensor06" sheetId="3" r:id="rId3"/>
    <sheet name="Sensor02" sheetId="4" r:id="rId4"/>
    <sheet name="Sensor07" sheetId="5" r:id="rId5"/>
    <sheet name="Sensor05" sheetId="6" r:id="rId6"/>
    <sheet name="Sensor03" sheetId="7" r:id="rId7"/>
    <sheet name="Resume" sheetId="9" r:id="rId8"/>
  </sheets>
  <calcPr calcId="152511"/>
</workbook>
</file>

<file path=xl/calcChain.xml><?xml version="1.0" encoding="utf-8"?>
<calcChain xmlns="http://schemas.openxmlformats.org/spreadsheetml/2006/main">
  <c r="P7" i="9" l="1"/>
  <c r="N13" i="9"/>
  <c r="Q7" i="9"/>
  <c r="G15" i="3" l="1"/>
  <c r="G29" i="3"/>
  <c r="P13" i="9"/>
  <c r="Q13" i="9" s="1"/>
  <c r="P17" i="9"/>
  <c r="Q17" i="9" s="1"/>
  <c r="P11" i="9"/>
  <c r="Q11" i="9" s="1"/>
  <c r="Q19" i="9"/>
  <c r="P19" i="9"/>
  <c r="Q15" i="9"/>
  <c r="P15" i="9"/>
  <c r="N11" i="9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61" i="1"/>
  <c r="C62" i="1"/>
  <c r="C63" i="1"/>
  <c r="C64" i="1"/>
  <c r="C65" i="1"/>
  <c r="C66" i="1"/>
  <c r="C67" i="1"/>
  <c r="C68" i="1"/>
  <c r="C69" i="1"/>
  <c r="C70" i="1"/>
  <c r="C71" i="1"/>
  <c r="C72" i="1"/>
  <c r="C60" i="1"/>
  <c r="F23" i="1"/>
  <c r="J38" i="7" l="1"/>
  <c r="H38" i="7"/>
  <c r="D38" i="7"/>
  <c r="J37" i="7"/>
  <c r="H37" i="7"/>
  <c r="D37" i="7"/>
  <c r="J36" i="7"/>
  <c r="H36" i="7"/>
  <c r="D36" i="7"/>
  <c r="J35" i="7"/>
  <c r="H35" i="7"/>
  <c r="D35" i="7"/>
  <c r="J34" i="7"/>
  <c r="H34" i="7"/>
  <c r="D34" i="7"/>
  <c r="J33" i="7"/>
  <c r="H33" i="7"/>
  <c r="D33" i="7"/>
  <c r="J32" i="7"/>
  <c r="H32" i="7"/>
  <c r="D32" i="7"/>
  <c r="J31" i="7"/>
  <c r="H31" i="7"/>
  <c r="D31" i="7"/>
  <c r="J30" i="7"/>
  <c r="H30" i="7"/>
  <c r="D30" i="7"/>
  <c r="J29" i="7"/>
  <c r="H29" i="7"/>
  <c r="D29" i="7"/>
  <c r="J28" i="7"/>
  <c r="H28" i="7"/>
  <c r="D28" i="7"/>
  <c r="J27" i="7"/>
  <c r="H27" i="7"/>
  <c r="D27" i="7"/>
  <c r="J26" i="7"/>
  <c r="H26" i="7"/>
  <c r="D26" i="7"/>
  <c r="J25" i="7"/>
  <c r="H25" i="7"/>
  <c r="D25" i="7"/>
  <c r="J24" i="7"/>
  <c r="H24" i="7"/>
  <c r="D24" i="7"/>
  <c r="J23" i="7"/>
  <c r="H23" i="7"/>
  <c r="D23" i="7"/>
  <c r="J22" i="7"/>
  <c r="H22" i="7"/>
  <c r="D22" i="7"/>
  <c r="J21" i="7"/>
  <c r="H21" i="7"/>
  <c r="D21" i="7"/>
  <c r="J20" i="7"/>
  <c r="H20" i="7"/>
  <c r="D20" i="7"/>
  <c r="J19" i="7"/>
  <c r="H19" i="7"/>
  <c r="D19" i="7"/>
  <c r="J18" i="7"/>
  <c r="H18" i="7"/>
  <c r="D18" i="7"/>
  <c r="J17" i="7"/>
  <c r="H17" i="7"/>
  <c r="D17" i="7"/>
  <c r="J37" i="6"/>
  <c r="H37" i="6"/>
  <c r="D37" i="6"/>
  <c r="J36" i="6"/>
  <c r="H36" i="6"/>
  <c r="D36" i="6"/>
  <c r="J35" i="6"/>
  <c r="H35" i="6"/>
  <c r="D35" i="6"/>
  <c r="J34" i="6"/>
  <c r="H34" i="6"/>
  <c r="D34" i="6"/>
  <c r="J33" i="6"/>
  <c r="H33" i="6"/>
  <c r="D33" i="6"/>
  <c r="J32" i="6"/>
  <c r="H32" i="6"/>
  <c r="D32" i="6"/>
  <c r="J31" i="6"/>
  <c r="H31" i="6"/>
  <c r="D31" i="6"/>
  <c r="J30" i="6"/>
  <c r="H30" i="6"/>
  <c r="D30" i="6"/>
  <c r="J29" i="6"/>
  <c r="H29" i="6"/>
  <c r="D29" i="6"/>
  <c r="J28" i="6"/>
  <c r="H28" i="6"/>
  <c r="D28" i="6"/>
  <c r="J27" i="6"/>
  <c r="H27" i="6"/>
  <c r="D27" i="6"/>
  <c r="J26" i="6"/>
  <c r="H26" i="6"/>
  <c r="D26" i="6"/>
  <c r="J25" i="6"/>
  <c r="H25" i="6"/>
  <c r="D25" i="6"/>
  <c r="J24" i="6"/>
  <c r="H24" i="6"/>
  <c r="D24" i="6"/>
  <c r="J23" i="6"/>
  <c r="H23" i="6"/>
  <c r="D23" i="6"/>
  <c r="J22" i="6"/>
  <c r="H22" i="6"/>
  <c r="D22" i="6"/>
  <c r="J21" i="6"/>
  <c r="H21" i="6"/>
  <c r="D21" i="6"/>
  <c r="J20" i="6"/>
  <c r="H20" i="6"/>
  <c r="D20" i="6"/>
  <c r="J19" i="6"/>
  <c r="H19" i="6"/>
  <c r="D19" i="6"/>
  <c r="J18" i="6"/>
  <c r="H18" i="6"/>
  <c r="D18" i="6"/>
  <c r="J17" i="6"/>
  <c r="H17" i="6"/>
  <c r="D17" i="6"/>
  <c r="J37" i="5"/>
  <c r="H37" i="5"/>
  <c r="D37" i="5"/>
  <c r="J36" i="5"/>
  <c r="H36" i="5"/>
  <c r="D36" i="5"/>
  <c r="J35" i="5"/>
  <c r="H35" i="5"/>
  <c r="D35" i="5"/>
  <c r="J34" i="5"/>
  <c r="H34" i="5"/>
  <c r="D34" i="5"/>
  <c r="J33" i="5"/>
  <c r="H33" i="5"/>
  <c r="D33" i="5"/>
  <c r="J32" i="5"/>
  <c r="H32" i="5"/>
  <c r="D32" i="5"/>
  <c r="J31" i="5"/>
  <c r="H31" i="5"/>
  <c r="D31" i="5"/>
  <c r="J30" i="5"/>
  <c r="H30" i="5"/>
  <c r="D30" i="5"/>
  <c r="J29" i="5"/>
  <c r="H29" i="5"/>
  <c r="D29" i="5"/>
  <c r="J28" i="5"/>
  <c r="H28" i="5"/>
  <c r="D28" i="5"/>
  <c r="J27" i="5"/>
  <c r="H27" i="5"/>
  <c r="D27" i="5"/>
  <c r="J26" i="5"/>
  <c r="H26" i="5"/>
  <c r="D26" i="5"/>
  <c r="J25" i="5"/>
  <c r="H25" i="5"/>
  <c r="D25" i="5"/>
  <c r="J24" i="5"/>
  <c r="H24" i="5"/>
  <c r="D24" i="5"/>
  <c r="J23" i="5"/>
  <c r="H23" i="5"/>
  <c r="D23" i="5"/>
  <c r="J22" i="5"/>
  <c r="H22" i="5"/>
  <c r="D22" i="5"/>
  <c r="J21" i="5"/>
  <c r="H21" i="5"/>
  <c r="D21" i="5"/>
  <c r="J20" i="5"/>
  <c r="H20" i="5"/>
  <c r="D20" i="5"/>
  <c r="J19" i="5"/>
  <c r="H19" i="5"/>
  <c r="D19" i="5"/>
  <c r="J18" i="5"/>
  <c r="H18" i="5"/>
  <c r="D18" i="5"/>
  <c r="J17" i="5"/>
  <c r="H17" i="5"/>
  <c r="D17" i="5"/>
  <c r="D38" i="4"/>
  <c r="J34" i="4"/>
  <c r="J35" i="4"/>
  <c r="J36" i="4"/>
  <c r="J37" i="4"/>
  <c r="J38" i="4"/>
  <c r="H34" i="4"/>
  <c r="H35" i="4"/>
  <c r="H36" i="4"/>
  <c r="H37" i="4"/>
  <c r="H38" i="4"/>
  <c r="D33" i="4"/>
  <c r="D34" i="4"/>
  <c r="D35" i="4"/>
  <c r="D36" i="4"/>
  <c r="D3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17" i="4"/>
  <c r="H17" i="4"/>
  <c r="D17" i="4"/>
  <c r="I16" i="3" l="1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30" i="3"/>
  <c r="G31" i="3"/>
  <c r="G32" i="3"/>
  <c r="G33" i="3"/>
  <c r="G34" i="3"/>
  <c r="G35" i="3"/>
  <c r="G36" i="3"/>
  <c r="G37" i="3"/>
  <c r="G38" i="3"/>
  <c r="G39" i="3"/>
  <c r="G40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I15" i="3"/>
  <c r="C15" i="3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I16" i="2"/>
  <c r="C16" i="2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22" i="1"/>
</calcChain>
</file>

<file path=xl/sharedStrings.xml><?xml version="1.0" encoding="utf-8"?>
<sst xmlns="http://schemas.openxmlformats.org/spreadsheetml/2006/main" count="190" uniqueCount="69">
  <si>
    <t>Capacitor on readout, more stable</t>
  </si>
  <si>
    <t>Sensor No2</t>
  </si>
  <si>
    <t>Code Version V1</t>
  </si>
  <si>
    <t xml:space="preserve">Sharp Arduino Calibration 904 </t>
  </si>
  <si>
    <t>Value Mitutoyo</t>
  </si>
  <si>
    <t>Real</t>
  </si>
  <si>
    <t>Distance</t>
  </si>
  <si>
    <t>Bit Number</t>
  </si>
  <si>
    <t>Inverse</t>
  </si>
  <si>
    <t>Calc Distance</t>
  </si>
  <si>
    <t>[mm]</t>
  </si>
  <si>
    <t>[cm]</t>
  </si>
  <si>
    <t>Zero with 1/4 inch</t>
  </si>
  <si>
    <t>Code Name "sharp_read"</t>
  </si>
  <si>
    <t>Offset = 51.3mm</t>
  </si>
  <si>
    <t>plus 2 x 1mm of aluminium sheet</t>
  </si>
  <si>
    <t>Voltage</t>
  </si>
  <si>
    <t>[V]</t>
  </si>
  <si>
    <t>Not in Range</t>
  </si>
  <si>
    <t>stable</t>
  </si>
  <si>
    <t>unstable</t>
  </si>
  <si>
    <t>Sensor No1</t>
  </si>
  <si>
    <t>with capa</t>
  </si>
  <si>
    <t>With 9.8m 3C cable shielded.</t>
  </si>
  <si>
    <t>oscillates by 1bit</t>
  </si>
  <si>
    <t>v stable</t>
  </si>
  <si>
    <t>not in range</t>
  </si>
  <si>
    <t>Sensor06</t>
  </si>
  <si>
    <t>Sensor No06</t>
  </si>
  <si>
    <t>Sensor 02</t>
  </si>
  <si>
    <t>Sensor No02</t>
  </si>
  <si>
    <t>Sensor No05</t>
  </si>
  <si>
    <t>Sensor No07</t>
  </si>
  <si>
    <t>Sensor No03</t>
  </si>
  <si>
    <t>Formulae =</t>
  </si>
  <si>
    <t>Inv Bit Nu =</t>
  </si>
  <si>
    <t>4.0405^-5 x  + 1.6704^-3</t>
  </si>
  <si>
    <t>Formula =</t>
  </si>
  <si>
    <t>Real Distance  =</t>
  </si>
  <si>
    <t>Fitted data</t>
  </si>
  <si>
    <t>R. Dist mm</t>
  </si>
  <si>
    <t>IBN</t>
  </si>
  <si>
    <t>[IBN]</t>
  </si>
  <si>
    <t>Bit number</t>
  </si>
  <si>
    <t>2.46644E+04 x IBN - 1.03926E+01</t>
  </si>
  <si>
    <t>SensorNum2</t>
  </si>
  <si>
    <t>Equation of fit</t>
  </si>
  <si>
    <t>Equation of Data fit</t>
  </si>
  <si>
    <t>Dist = (2.46640E+04 x IBN) + 1.03926E01</t>
  </si>
  <si>
    <t>Dist = (2.46644E+04 x IBN) + 1.03926E01</t>
  </si>
  <si>
    <t>Sensor 01</t>
  </si>
  <si>
    <t>Dist = (2.41856E+04 x IBN + 7.65583E+00</t>
  </si>
  <si>
    <t>Sensor 06</t>
  </si>
  <si>
    <t>R2</t>
  </si>
  <si>
    <t>Senor 02</t>
  </si>
  <si>
    <t>Dist = (2.57304E+04 x IBN) + 6.41382E+00</t>
  </si>
  <si>
    <t>Sensor 07</t>
  </si>
  <si>
    <t>Sensor  05</t>
  </si>
  <si>
    <t>Sensor 03</t>
  </si>
  <si>
    <t>Dist = (2.42268E+04 x IBN) + 9.25768E+00</t>
  </si>
  <si>
    <t>Dist = (2.59020E+04 x IBN) + 6.31146E+00</t>
  </si>
  <si>
    <t>Equation</t>
  </si>
  <si>
    <t>Dist</t>
  </si>
  <si>
    <t>(2.55939E+04 x IBN) + 6.58256E+00</t>
  </si>
  <si>
    <t>Average Bit #</t>
  </si>
  <si>
    <t>Inv Bit #</t>
  </si>
  <si>
    <t>off the graph guess</t>
  </si>
  <si>
    <t>Dist = (2.46294E+04 x IBN) + 1.04210E+01</t>
  </si>
  <si>
    <t>1 bit equivalent to 1.5mm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</si>
</sst>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0E+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5" fontId="0" fillId="0" borderId="0" xfId="0" applyNumberForma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165" fontId="0" fillId="0" borderId="0" xfId="0" applyNumberFormat="1"/>
    <xf numFmtId="0" fontId="0" fillId="3" borderId="0" xfId="0" applyFill="1"/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/>
    <xf numFmtId="2" fontId="0" fillId="5" borderId="0" xfId="0" applyNumberFormat="1" applyFill="1"/>
    <xf numFmtId="164" fontId="0" fillId="5" borderId="0" xfId="0" applyNumberFormat="1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1"/>
            <c:dispEq val="1"/>
            <c:trendlineLbl>
              <c:layout>
                <c:manualLayout>
                  <c:x val="0.16113576712001909"/>
                  <c:y val="-0.41421283919352408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SensorNum2!$B$23:$B$42</c:f>
              <c:numCache>
                <c:formatCode>0.00</c:formatCode>
                <c:ptCount val="20"/>
                <c:pt idx="0">
                  <c:v>56.43</c:v>
                </c:pt>
                <c:pt idx="1">
                  <c:v>63.629999999999995</c:v>
                </c:pt>
                <c:pt idx="2">
                  <c:v>73.679999999999993</c:v>
                </c:pt>
                <c:pt idx="3">
                  <c:v>80.239999999999995</c:v>
                </c:pt>
                <c:pt idx="4">
                  <c:v>89.5</c:v>
                </c:pt>
                <c:pt idx="5">
                  <c:v>97.35</c:v>
                </c:pt>
                <c:pt idx="6">
                  <c:v>107.56</c:v>
                </c:pt>
                <c:pt idx="7">
                  <c:v>115.06</c:v>
                </c:pt>
                <c:pt idx="8">
                  <c:v>123.23</c:v>
                </c:pt>
                <c:pt idx="9">
                  <c:v>130.39999999999998</c:v>
                </c:pt>
                <c:pt idx="10">
                  <c:v>139.36000000000001</c:v>
                </c:pt>
                <c:pt idx="11">
                  <c:v>146.78</c:v>
                </c:pt>
                <c:pt idx="12">
                  <c:v>156.05000000000001</c:v>
                </c:pt>
                <c:pt idx="13">
                  <c:v>166.76</c:v>
                </c:pt>
                <c:pt idx="14">
                  <c:v>173.95</c:v>
                </c:pt>
                <c:pt idx="15">
                  <c:v>183.73000000000002</c:v>
                </c:pt>
                <c:pt idx="16">
                  <c:v>190.52999999999997</c:v>
                </c:pt>
                <c:pt idx="17">
                  <c:v>200.24</c:v>
                </c:pt>
                <c:pt idx="18">
                  <c:v>208.13</c:v>
                </c:pt>
                <c:pt idx="19">
                  <c:v>219.01999999999998</c:v>
                </c:pt>
              </c:numCache>
            </c:numRef>
          </c:xVal>
          <c:yVal>
            <c:numRef>
              <c:f>SensorNum2!$D$23:$D$42</c:f>
              <c:numCache>
                <c:formatCode>General</c:formatCode>
                <c:ptCount val="20"/>
                <c:pt idx="0">
                  <c:v>501</c:v>
                </c:pt>
                <c:pt idx="1">
                  <c:v>445</c:v>
                </c:pt>
                <c:pt idx="2">
                  <c:v>381</c:v>
                </c:pt>
                <c:pt idx="3">
                  <c:v>346</c:v>
                </c:pt>
                <c:pt idx="4">
                  <c:v>309</c:v>
                </c:pt>
                <c:pt idx="5">
                  <c:v>283</c:v>
                </c:pt>
                <c:pt idx="6">
                  <c:v>256</c:v>
                </c:pt>
                <c:pt idx="7">
                  <c:v>235</c:v>
                </c:pt>
                <c:pt idx="8">
                  <c:v>219</c:v>
                </c:pt>
                <c:pt idx="9">
                  <c:v>210</c:v>
                </c:pt>
                <c:pt idx="10">
                  <c:v>192</c:v>
                </c:pt>
                <c:pt idx="11">
                  <c:v>188</c:v>
                </c:pt>
                <c:pt idx="12">
                  <c:v>174</c:v>
                </c:pt>
                <c:pt idx="13">
                  <c:v>161</c:v>
                </c:pt>
                <c:pt idx="14">
                  <c:v>153</c:v>
                </c:pt>
                <c:pt idx="15">
                  <c:v>143</c:v>
                </c:pt>
                <c:pt idx="16">
                  <c:v>137</c:v>
                </c:pt>
                <c:pt idx="17">
                  <c:v>131</c:v>
                </c:pt>
                <c:pt idx="18">
                  <c:v>120</c:v>
                </c:pt>
                <c:pt idx="19">
                  <c:v>116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06816"/>
        <c:axId val="246007208"/>
      </c:scatterChart>
      <c:valAx>
        <c:axId val="24600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Real Distance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007208"/>
        <c:crosses val="autoZero"/>
        <c:crossBetween val="midCat"/>
      </c:valAx>
      <c:valAx>
        <c:axId val="246007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Bit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006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Sensor07!$D$17:$D$37</c:f>
              <c:numCache>
                <c:formatCode>0.00</c:formatCode>
                <c:ptCount val="21"/>
                <c:pt idx="0">
                  <c:v>59.459999999999994</c:v>
                </c:pt>
                <c:pt idx="1">
                  <c:v>68.31</c:v>
                </c:pt>
                <c:pt idx="2">
                  <c:v>76.13</c:v>
                </c:pt>
                <c:pt idx="3">
                  <c:v>89.84</c:v>
                </c:pt>
                <c:pt idx="4">
                  <c:v>101.97999999999999</c:v>
                </c:pt>
                <c:pt idx="5">
                  <c:v>112.46</c:v>
                </c:pt>
                <c:pt idx="6">
                  <c:v>123.02</c:v>
                </c:pt>
                <c:pt idx="7">
                  <c:v>131.76</c:v>
                </c:pt>
                <c:pt idx="8">
                  <c:v>140.61000000000001</c:v>
                </c:pt>
                <c:pt idx="9">
                  <c:v>149.92000000000002</c:v>
                </c:pt>
                <c:pt idx="10">
                  <c:v>159.91</c:v>
                </c:pt>
                <c:pt idx="11">
                  <c:v>170.31</c:v>
                </c:pt>
                <c:pt idx="12">
                  <c:v>181.54000000000002</c:v>
                </c:pt>
                <c:pt idx="13">
                  <c:v>191.99</c:v>
                </c:pt>
                <c:pt idx="14">
                  <c:v>201.63</c:v>
                </c:pt>
                <c:pt idx="15">
                  <c:v>211.93</c:v>
                </c:pt>
                <c:pt idx="16">
                  <c:v>221.39</c:v>
                </c:pt>
                <c:pt idx="17">
                  <c:v>231.76</c:v>
                </c:pt>
                <c:pt idx="18">
                  <c:v>242.04000000000002</c:v>
                </c:pt>
                <c:pt idx="19">
                  <c:v>252.01</c:v>
                </c:pt>
                <c:pt idx="20">
                  <c:v>262.11</c:v>
                </c:pt>
              </c:numCache>
            </c:numRef>
          </c:xVal>
          <c:yVal>
            <c:numRef>
              <c:f>Sensor07!$H$17:$H$37</c:f>
              <c:numCache>
                <c:formatCode>0.00000</c:formatCode>
                <c:ptCount val="21"/>
                <c:pt idx="0">
                  <c:v>2.1141649048625794E-3</c:v>
                </c:pt>
                <c:pt idx="1">
                  <c:v>2.4449877750611247E-3</c:v>
                </c:pt>
                <c:pt idx="2">
                  <c:v>2.7247956403269754E-3</c:v>
                </c:pt>
                <c:pt idx="3">
                  <c:v>3.2679738562091504E-3</c:v>
                </c:pt>
                <c:pt idx="4">
                  <c:v>3.7453183520599251E-3</c:v>
                </c:pt>
                <c:pt idx="5">
                  <c:v>4.0983606557377051E-3</c:v>
                </c:pt>
                <c:pt idx="6">
                  <c:v>4.5454545454545452E-3</c:v>
                </c:pt>
                <c:pt idx="7">
                  <c:v>4.830917874396135E-3</c:v>
                </c:pt>
                <c:pt idx="8">
                  <c:v>5.1282051282051282E-3</c:v>
                </c:pt>
                <c:pt idx="9">
                  <c:v>5.5865921787709499E-3</c:v>
                </c:pt>
                <c:pt idx="10">
                  <c:v>5.9523809523809521E-3</c:v>
                </c:pt>
                <c:pt idx="11">
                  <c:v>6.4516129032258064E-3</c:v>
                </c:pt>
                <c:pt idx="12">
                  <c:v>6.8493150684931503E-3</c:v>
                </c:pt>
                <c:pt idx="13">
                  <c:v>7.246376811594203E-3</c:v>
                </c:pt>
                <c:pt idx="14">
                  <c:v>7.6923076923076927E-3</c:v>
                </c:pt>
                <c:pt idx="15">
                  <c:v>8.0645161290322578E-3</c:v>
                </c:pt>
                <c:pt idx="16">
                  <c:v>8.771929824561403E-3</c:v>
                </c:pt>
                <c:pt idx="17">
                  <c:v>9.0090090090090089E-3</c:v>
                </c:pt>
                <c:pt idx="18">
                  <c:v>9.8039215686274508E-3</c:v>
                </c:pt>
                <c:pt idx="19">
                  <c:v>1.0101010101010102E-2</c:v>
                </c:pt>
                <c:pt idx="20">
                  <c:v>1.0526315789473684E-2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553448"/>
        <c:axId val="249553840"/>
      </c:scatterChart>
      <c:valAx>
        <c:axId val="249553448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553840"/>
        <c:crosses val="autoZero"/>
        <c:crossBetween val="midCat"/>
      </c:valAx>
      <c:valAx>
        <c:axId val="24955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553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Senor 07 Dist vs IBN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194733486602471"/>
                  <c:y val="-2.7299930651599462E-2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Sensor07!$H$17:$H$31</c:f>
              <c:numCache>
                <c:formatCode>0.00000</c:formatCode>
                <c:ptCount val="15"/>
                <c:pt idx="0">
                  <c:v>2.1141649048625794E-3</c:v>
                </c:pt>
                <c:pt idx="1">
                  <c:v>2.4449877750611247E-3</c:v>
                </c:pt>
                <c:pt idx="2">
                  <c:v>2.7247956403269754E-3</c:v>
                </c:pt>
                <c:pt idx="3">
                  <c:v>3.2679738562091504E-3</c:v>
                </c:pt>
                <c:pt idx="4">
                  <c:v>3.7453183520599251E-3</c:v>
                </c:pt>
                <c:pt idx="5">
                  <c:v>4.0983606557377051E-3</c:v>
                </c:pt>
                <c:pt idx="6">
                  <c:v>4.5454545454545452E-3</c:v>
                </c:pt>
                <c:pt idx="7">
                  <c:v>4.830917874396135E-3</c:v>
                </c:pt>
                <c:pt idx="8">
                  <c:v>5.1282051282051282E-3</c:v>
                </c:pt>
                <c:pt idx="9">
                  <c:v>5.5865921787709499E-3</c:v>
                </c:pt>
                <c:pt idx="10">
                  <c:v>5.9523809523809521E-3</c:v>
                </c:pt>
                <c:pt idx="11">
                  <c:v>6.4516129032258064E-3</c:v>
                </c:pt>
                <c:pt idx="12">
                  <c:v>6.8493150684931503E-3</c:v>
                </c:pt>
                <c:pt idx="13">
                  <c:v>7.246376811594203E-3</c:v>
                </c:pt>
                <c:pt idx="14">
                  <c:v>7.6923076923076927E-3</c:v>
                </c:pt>
              </c:numCache>
            </c:numRef>
          </c:xVal>
          <c:yVal>
            <c:numRef>
              <c:f>Sensor07!$D$17:$D$31</c:f>
              <c:numCache>
                <c:formatCode>0.00</c:formatCode>
                <c:ptCount val="15"/>
                <c:pt idx="0">
                  <c:v>59.459999999999994</c:v>
                </c:pt>
                <c:pt idx="1">
                  <c:v>68.31</c:v>
                </c:pt>
                <c:pt idx="2">
                  <c:v>76.13</c:v>
                </c:pt>
                <c:pt idx="3">
                  <c:v>89.84</c:v>
                </c:pt>
                <c:pt idx="4">
                  <c:v>101.97999999999999</c:v>
                </c:pt>
                <c:pt idx="5">
                  <c:v>112.46</c:v>
                </c:pt>
                <c:pt idx="6">
                  <c:v>123.02</c:v>
                </c:pt>
                <c:pt idx="7">
                  <c:v>131.76</c:v>
                </c:pt>
                <c:pt idx="8">
                  <c:v>140.61000000000001</c:v>
                </c:pt>
                <c:pt idx="9">
                  <c:v>149.92000000000002</c:v>
                </c:pt>
                <c:pt idx="10">
                  <c:v>159.91</c:v>
                </c:pt>
                <c:pt idx="11">
                  <c:v>170.31</c:v>
                </c:pt>
                <c:pt idx="12">
                  <c:v>181.54000000000002</c:v>
                </c:pt>
                <c:pt idx="13">
                  <c:v>191.99</c:v>
                </c:pt>
                <c:pt idx="14">
                  <c:v>201.63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67816"/>
        <c:axId val="246968208"/>
      </c:scatterChart>
      <c:valAx>
        <c:axId val="24696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Bit Number IBN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68208"/>
        <c:crosses val="autoZero"/>
        <c:crossBetween val="midCat"/>
      </c:valAx>
      <c:valAx>
        <c:axId val="24696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[mm]]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67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Sensor05!$D$17:$D$37</c:f>
              <c:numCache>
                <c:formatCode>0.00</c:formatCode>
                <c:ptCount val="21"/>
                <c:pt idx="0">
                  <c:v>58.22</c:v>
                </c:pt>
                <c:pt idx="1">
                  <c:v>68.22</c:v>
                </c:pt>
                <c:pt idx="2">
                  <c:v>77.039999999999992</c:v>
                </c:pt>
                <c:pt idx="3">
                  <c:v>89.74</c:v>
                </c:pt>
                <c:pt idx="4">
                  <c:v>99.52</c:v>
                </c:pt>
                <c:pt idx="5">
                  <c:v>109.00999999999999</c:v>
                </c:pt>
                <c:pt idx="6">
                  <c:v>118.57</c:v>
                </c:pt>
                <c:pt idx="7">
                  <c:v>129.1</c:v>
                </c:pt>
                <c:pt idx="8">
                  <c:v>138.63999999999999</c:v>
                </c:pt>
                <c:pt idx="9">
                  <c:v>148.76999999999998</c:v>
                </c:pt>
                <c:pt idx="10">
                  <c:v>157.16</c:v>
                </c:pt>
                <c:pt idx="11">
                  <c:v>169.05</c:v>
                </c:pt>
                <c:pt idx="12">
                  <c:v>179.87</c:v>
                </c:pt>
                <c:pt idx="13">
                  <c:v>189.8</c:v>
                </c:pt>
                <c:pt idx="14">
                  <c:v>198.62</c:v>
                </c:pt>
                <c:pt idx="15">
                  <c:v>208.71999999999997</c:v>
                </c:pt>
                <c:pt idx="16">
                  <c:v>219.23000000000002</c:v>
                </c:pt>
                <c:pt idx="17">
                  <c:v>229.29000000000002</c:v>
                </c:pt>
                <c:pt idx="18">
                  <c:v>239</c:v>
                </c:pt>
                <c:pt idx="19">
                  <c:v>249.24</c:v>
                </c:pt>
                <c:pt idx="20">
                  <c:v>258.86</c:v>
                </c:pt>
              </c:numCache>
            </c:numRef>
          </c:xVal>
          <c:yVal>
            <c:numRef>
              <c:f>Sensor05!$H$17:$H$37</c:f>
              <c:numCache>
                <c:formatCode>0.00000</c:formatCode>
                <c:ptCount val="21"/>
                <c:pt idx="0">
                  <c:v>2.0833333333333333E-3</c:v>
                </c:pt>
                <c:pt idx="1">
                  <c:v>2.4449877750611247E-3</c:v>
                </c:pt>
                <c:pt idx="2">
                  <c:v>2.8089887640449437E-3</c:v>
                </c:pt>
                <c:pt idx="3">
                  <c:v>3.3112582781456954E-3</c:v>
                </c:pt>
                <c:pt idx="4">
                  <c:v>3.7037037037037038E-3</c:v>
                </c:pt>
                <c:pt idx="5">
                  <c:v>4.11522633744856E-3</c:v>
                </c:pt>
                <c:pt idx="6">
                  <c:v>4.5045045045045045E-3</c:v>
                </c:pt>
                <c:pt idx="7">
                  <c:v>4.8543689320388345E-3</c:v>
                </c:pt>
                <c:pt idx="8">
                  <c:v>5.263157894736842E-3</c:v>
                </c:pt>
                <c:pt idx="9">
                  <c:v>5.7471264367816091E-3</c:v>
                </c:pt>
                <c:pt idx="10">
                  <c:v>6.1728395061728392E-3</c:v>
                </c:pt>
                <c:pt idx="11">
                  <c:v>6.6666666666666671E-3</c:v>
                </c:pt>
                <c:pt idx="12">
                  <c:v>7.2992700729927005E-3</c:v>
                </c:pt>
                <c:pt idx="13">
                  <c:v>7.7519379844961239E-3</c:v>
                </c:pt>
                <c:pt idx="14">
                  <c:v>8.2644628099173556E-3</c:v>
                </c:pt>
                <c:pt idx="15">
                  <c:v>8.8495575221238937E-3</c:v>
                </c:pt>
                <c:pt idx="16">
                  <c:v>9.1743119266055051E-3</c:v>
                </c:pt>
                <c:pt idx="17">
                  <c:v>9.9009900990099011E-3</c:v>
                </c:pt>
                <c:pt idx="18">
                  <c:v>1.0309278350515464E-2</c:v>
                </c:pt>
                <c:pt idx="19">
                  <c:v>1.1235955056179775E-2</c:v>
                </c:pt>
                <c:pt idx="20">
                  <c:v>1.1764705882352941E-2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68992"/>
        <c:axId val="246969384"/>
      </c:scatterChart>
      <c:valAx>
        <c:axId val="24696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69384"/>
        <c:crosses val="autoZero"/>
        <c:crossBetween val="midCat"/>
      </c:valAx>
      <c:valAx>
        <c:axId val="24696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68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85188087424872"/>
          <c:y val="0.10413585321388814"/>
          <c:w val="0.65255588338891757"/>
          <c:h val="0.78290163559258219"/>
        </c:manualLayout>
      </c:layout>
      <c:scatterChart>
        <c:scatterStyle val="smoothMarker"/>
        <c:varyColors val="0"/>
        <c:ser>
          <c:idx val="0"/>
          <c:order val="0"/>
          <c:tx>
            <c:v>Sensor 05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9556170569766488"/>
                  <c:y val="0.1082120698386594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Sensor05!$H$17:$H$28</c:f>
              <c:numCache>
                <c:formatCode>0.00000</c:formatCode>
                <c:ptCount val="12"/>
                <c:pt idx="0">
                  <c:v>2.0833333333333333E-3</c:v>
                </c:pt>
                <c:pt idx="1">
                  <c:v>2.4449877750611247E-3</c:v>
                </c:pt>
                <c:pt idx="2">
                  <c:v>2.8089887640449437E-3</c:v>
                </c:pt>
                <c:pt idx="3">
                  <c:v>3.3112582781456954E-3</c:v>
                </c:pt>
                <c:pt idx="4">
                  <c:v>3.7037037037037038E-3</c:v>
                </c:pt>
                <c:pt idx="5">
                  <c:v>4.11522633744856E-3</c:v>
                </c:pt>
                <c:pt idx="6">
                  <c:v>4.5045045045045045E-3</c:v>
                </c:pt>
                <c:pt idx="7">
                  <c:v>4.8543689320388345E-3</c:v>
                </c:pt>
                <c:pt idx="8">
                  <c:v>5.263157894736842E-3</c:v>
                </c:pt>
                <c:pt idx="9">
                  <c:v>5.7471264367816091E-3</c:v>
                </c:pt>
                <c:pt idx="10">
                  <c:v>6.1728395061728392E-3</c:v>
                </c:pt>
                <c:pt idx="11">
                  <c:v>6.6666666666666671E-3</c:v>
                </c:pt>
              </c:numCache>
            </c:numRef>
          </c:xVal>
          <c:yVal>
            <c:numRef>
              <c:f>Sensor05!$D$17:$D$28</c:f>
              <c:numCache>
                <c:formatCode>0.00</c:formatCode>
                <c:ptCount val="12"/>
                <c:pt idx="0">
                  <c:v>58.22</c:v>
                </c:pt>
                <c:pt idx="1">
                  <c:v>68.22</c:v>
                </c:pt>
                <c:pt idx="2">
                  <c:v>77.039999999999992</c:v>
                </c:pt>
                <c:pt idx="3">
                  <c:v>89.74</c:v>
                </c:pt>
                <c:pt idx="4">
                  <c:v>99.52</c:v>
                </c:pt>
                <c:pt idx="5">
                  <c:v>109.00999999999999</c:v>
                </c:pt>
                <c:pt idx="6">
                  <c:v>118.57</c:v>
                </c:pt>
                <c:pt idx="7">
                  <c:v>129.1</c:v>
                </c:pt>
                <c:pt idx="8">
                  <c:v>138.63999999999999</c:v>
                </c:pt>
                <c:pt idx="9">
                  <c:v>148.76999999999998</c:v>
                </c:pt>
                <c:pt idx="10">
                  <c:v>157.16</c:v>
                </c:pt>
                <c:pt idx="11">
                  <c:v>169.05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70168"/>
        <c:axId val="246970560"/>
      </c:scatterChart>
      <c:valAx>
        <c:axId val="246970168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70560"/>
        <c:crosses val="autoZero"/>
        <c:crossBetween val="midCat"/>
      </c:valAx>
      <c:valAx>
        <c:axId val="24697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70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Sensor03!$D$17:$D$38</c:f>
              <c:numCache>
                <c:formatCode>0.00</c:formatCode>
                <c:ptCount val="22"/>
                <c:pt idx="0">
                  <c:v>58.28</c:v>
                </c:pt>
                <c:pt idx="1">
                  <c:v>67.38</c:v>
                </c:pt>
                <c:pt idx="2">
                  <c:v>78.259999999999991</c:v>
                </c:pt>
                <c:pt idx="3">
                  <c:v>88.21</c:v>
                </c:pt>
                <c:pt idx="4">
                  <c:v>98.039999999999992</c:v>
                </c:pt>
                <c:pt idx="5">
                  <c:v>107.9</c:v>
                </c:pt>
                <c:pt idx="6">
                  <c:v>117.82</c:v>
                </c:pt>
                <c:pt idx="7">
                  <c:v>128.26999999999998</c:v>
                </c:pt>
                <c:pt idx="8">
                  <c:v>138.24</c:v>
                </c:pt>
                <c:pt idx="9">
                  <c:v>147.69</c:v>
                </c:pt>
                <c:pt idx="10">
                  <c:v>158.20999999999998</c:v>
                </c:pt>
                <c:pt idx="11">
                  <c:v>167.75</c:v>
                </c:pt>
                <c:pt idx="12">
                  <c:v>177.64999999999998</c:v>
                </c:pt>
                <c:pt idx="13">
                  <c:v>188.06</c:v>
                </c:pt>
                <c:pt idx="14">
                  <c:v>197.96999999999997</c:v>
                </c:pt>
                <c:pt idx="15">
                  <c:v>207.54000000000002</c:v>
                </c:pt>
                <c:pt idx="16">
                  <c:v>218.35000000000002</c:v>
                </c:pt>
                <c:pt idx="17">
                  <c:v>228.5</c:v>
                </c:pt>
                <c:pt idx="18">
                  <c:v>238.32</c:v>
                </c:pt>
                <c:pt idx="19">
                  <c:v>248.79000000000002</c:v>
                </c:pt>
                <c:pt idx="20">
                  <c:v>258.39999999999998</c:v>
                </c:pt>
                <c:pt idx="21">
                  <c:v>268.58999999999997</c:v>
                </c:pt>
              </c:numCache>
            </c:numRef>
          </c:xVal>
          <c:yVal>
            <c:numRef>
              <c:f>Sensor03!$H$17:$H$38</c:f>
              <c:numCache>
                <c:formatCode>0.00000</c:formatCode>
                <c:ptCount val="22"/>
                <c:pt idx="0">
                  <c:v>2.0449897750511249E-3</c:v>
                </c:pt>
                <c:pt idx="1">
                  <c:v>2.3474178403755869E-3</c:v>
                </c:pt>
                <c:pt idx="2">
                  <c:v>2.7624309392265192E-3</c:v>
                </c:pt>
                <c:pt idx="3">
                  <c:v>3.1446540880503146E-3</c:v>
                </c:pt>
                <c:pt idx="4">
                  <c:v>3.5460992907801418E-3</c:v>
                </c:pt>
                <c:pt idx="5">
                  <c:v>3.9215686274509803E-3</c:v>
                </c:pt>
                <c:pt idx="6">
                  <c:v>4.329004329004329E-3</c:v>
                </c:pt>
                <c:pt idx="7">
                  <c:v>4.6728971962616819E-3</c:v>
                </c:pt>
                <c:pt idx="8">
                  <c:v>5.0505050505050509E-3</c:v>
                </c:pt>
                <c:pt idx="9">
                  <c:v>5.4945054945054949E-3</c:v>
                </c:pt>
                <c:pt idx="10">
                  <c:v>5.8823529411764705E-3</c:v>
                </c:pt>
                <c:pt idx="11">
                  <c:v>6.369426751592357E-3</c:v>
                </c:pt>
                <c:pt idx="12">
                  <c:v>6.7114093959731542E-3</c:v>
                </c:pt>
                <c:pt idx="13">
                  <c:v>7.3529411764705881E-3</c:v>
                </c:pt>
                <c:pt idx="14">
                  <c:v>7.8125E-3</c:v>
                </c:pt>
                <c:pt idx="15">
                  <c:v>8.3333333333333332E-3</c:v>
                </c:pt>
                <c:pt idx="16">
                  <c:v>8.5470085470085479E-3</c:v>
                </c:pt>
                <c:pt idx="17">
                  <c:v>9.2592592592592587E-3</c:v>
                </c:pt>
                <c:pt idx="18">
                  <c:v>9.6153846153846159E-3</c:v>
                </c:pt>
                <c:pt idx="19">
                  <c:v>1.0416666666666666E-2</c:v>
                </c:pt>
                <c:pt idx="20">
                  <c:v>1.0869565217391304E-2</c:v>
                </c:pt>
                <c:pt idx="21">
                  <c:v>1.1494252873563218E-2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71344"/>
        <c:axId val="246939864"/>
      </c:scatterChart>
      <c:valAx>
        <c:axId val="2469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39864"/>
        <c:crosses val="autoZero"/>
        <c:crossBetween val="midCat"/>
      </c:valAx>
      <c:valAx>
        <c:axId val="24693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7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Sensor 03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0496354475204793"/>
                  <c:y val="3.6474827535107279E-2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Sensor03!$H$17:$H$27</c:f>
              <c:numCache>
                <c:formatCode>0.00000</c:formatCode>
                <c:ptCount val="11"/>
                <c:pt idx="0">
                  <c:v>2.0449897750511249E-3</c:v>
                </c:pt>
                <c:pt idx="1">
                  <c:v>2.3474178403755869E-3</c:v>
                </c:pt>
                <c:pt idx="2">
                  <c:v>2.7624309392265192E-3</c:v>
                </c:pt>
                <c:pt idx="3">
                  <c:v>3.1446540880503146E-3</c:v>
                </c:pt>
                <c:pt idx="4">
                  <c:v>3.5460992907801418E-3</c:v>
                </c:pt>
                <c:pt idx="5">
                  <c:v>3.9215686274509803E-3</c:v>
                </c:pt>
                <c:pt idx="6">
                  <c:v>4.329004329004329E-3</c:v>
                </c:pt>
                <c:pt idx="7">
                  <c:v>4.6728971962616819E-3</c:v>
                </c:pt>
                <c:pt idx="8">
                  <c:v>5.0505050505050509E-3</c:v>
                </c:pt>
                <c:pt idx="9">
                  <c:v>5.4945054945054949E-3</c:v>
                </c:pt>
                <c:pt idx="10">
                  <c:v>5.8823529411764705E-3</c:v>
                </c:pt>
              </c:numCache>
            </c:numRef>
          </c:xVal>
          <c:yVal>
            <c:numRef>
              <c:f>Sensor03!$D$17:$D$27</c:f>
              <c:numCache>
                <c:formatCode>0.00</c:formatCode>
                <c:ptCount val="11"/>
                <c:pt idx="0">
                  <c:v>58.28</c:v>
                </c:pt>
                <c:pt idx="1">
                  <c:v>67.38</c:v>
                </c:pt>
                <c:pt idx="2">
                  <c:v>78.259999999999991</c:v>
                </c:pt>
                <c:pt idx="3">
                  <c:v>88.21</c:v>
                </c:pt>
                <c:pt idx="4">
                  <c:v>98.039999999999992</c:v>
                </c:pt>
                <c:pt idx="5">
                  <c:v>107.9</c:v>
                </c:pt>
                <c:pt idx="6">
                  <c:v>117.82</c:v>
                </c:pt>
                <c:pt idx="7">
                  <c:v>128.26999999999998</c:v>
                </c:pt>
                <c:pt idx="8">
                  <c:v>138.24</c:v>
                </c:pt>
                <c:pt idx="9">
                  <c:v>147.69</c:v>
                </c:pt>
                <c:pt idx="10">
                  <c:v>158.20999999999998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40648"/>
        <c:axId val="246941040"/>
      </c:scatterChart>
      <c:valAx>
        <c:axId val="246940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41040"/>
        <c:crosses val="autoZero"/>
        <c:crossBetween val="midCat"/>
      </c:valAx>
      <c:valAx>
        <c:axId val="24694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40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Resume all IR sensors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Senosr 06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7952219883801056"/>
                  <c:y val="-7.949848733771053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2.46294E+04x + 1.04210E+01</a:t>
                    </a:r>
                    <a:br>
                      <a:rPr lang="en-US" baseline="0"/>
                    </a:br>
                    <a:r>
                      <a:rPr lang="en-US" baseline="0"/>
                      <a:t>R² = 9.97606E-01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Sensor06</a:t>
                    </a:r>
                  </a:p>
                </c:rich>
              </c:tx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Sensor06!$G$15:$G$31</c:f>
              <c:numCache>
                <c:formatCode>0.00000</c:formatCode>
                <c:ptCount val="17"/>
                <c:pt idx="0">
                  <c:v>1.976284584980237E-3</c:v>
                </c:pt>
                <c:pt idx="1">
                  <c:v>2.232142857142857E-3</c:v>
                </c:pt>
                <c:pt idx="2">
                  <c:v>2.4330900243309003E-3</c:v>
                </c:pt>
                <c:pt idx="3">
                  <c:v>2.8328611898016999E-3</c:v>
                </c:pt>
                <c:pt idx="4">
                  <c:v>3.2258064516129032E-3</c:v>
                </c:pt>
                <c:pt idx="5">
                  <c:v>3.6363636363636364E-3</c:v>
                </c:pt>
                <c:pt idx="6">
                  <c:v>4.0000000000000001E-3</c:v>
                </c:pt>
                <c:pt idx="7">
                  <c:v>4.4247787610619468E-3</c:v>
                </c:pt>
                <c:pt idx="8">
                  <c:v>4.7619047619047623E-3</c:v>
                </c:pt>
                <c:pt idx="9">
                  <c:v>5.1282051282051282E-3</c:v>
                </c:pt>
                <c:pt idx="10">
                  <c:v>5.5865921787709499E-3</c:v>
                </c:pt>
                <c:pt idx="11">
                  <c:v>5.9880239520958087E-3</c:v>
                </c:pt>
                <c:pt idx="12">
                  <c:v>6.2893081761006293E-3</c:v>
                </c:pt>
                <c:pt idx="13">
                  <c:v>6.8493150684931503E-3</c:v>
                </c:pt>
                <c:pt idx="14">
                  <c:v>7.246376811594203E-3</c:v>
                </c:pt>
                <c:pt idx="15">
                  <c:v>7.9365079365079361E-3</c:v>
                </c:pt>
                <c:pt idx="16">
                  <c:v>8.1967213114754103E-3</c:v>
                </c:pt>
              </c:numCache>
            </c:numRef>
          </c:xVal>
          <c:yVal>
            <c:numRef>
              <c:f>Sensor06!$C$15:$C$31</c:f>
              <c:numCache>
                <c:formatCode>0.00</c:formatCode>
                <c:ptCount val="17"/>
                <c:pt idx="0">
                  <c:v>56.559999999999995</c:v>
                </c:pt>
                <c:pt idx="1">
                  <c:v>64.02</c:v>
                </c:pt>
                <c:pt idx="2">
                  <c:v>69.150000000000006</c:v>
                </c:pt>
                <c:pt idx="3">
                  <c:v>79.47999999999999</c:v>
                </c:pt>
                <c:pt idx="4">
                  <c:v>89.449999999999989</c:v>
                </c:pt>
                <c:pt idx="5">
                  <c:v>99.74</c:v>
                </c:pt>
                <c:pt idx="6">
                  <c:v>109.69999999999999</c:v>
                </c:pt>
                <c:pt idx="7">
                  <c:v>119.88</c:v>
                </c:pt>
                <c:pt idx="8">
                  <c:v>130.1</c:v>
                </c:pt>
                <c:pt idx="9">
                  <c:v>139.5</c:v>
                </c:pt>
                <c:pt idx="10">
                  <c:v>149.84</c:v>
                </c:pt>
                <c:pt idx="11">
                  <c:v>159.69999999999999</c:v>
                </c:pt>
                <c:pt idx="12">
                  <c:v>169.43</c:v>
                </c:pt>
                <c:pt idx="13">
                  <c:v>179.56</c:v>
                </c:pt>
                <c:pt idx="14">
                  <c:v>189.54000000000002</c:v>
                </c:pt>
                <c:pt idx="15">
                  <c:v>199.67000000000002</c:v>
                </c:pt>
                <c:pt idx="16">
                  <c:v>209.77999999999997</c:v>
                </c:pt>
              </c:numCache>
            </c:numRef>
          </c:yVal>
          <c:smooth val="1"/>
        </c:ser>
        <c:ser>
          <c:idx val="1"/>
          <c:order val="1"/>
          <c:tx>
            <c:v>SensorNum02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1258644178925805"/>
                  <c:y val="-3.0160418535838032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2.46644E+04x + 1.03926E+01</a:t>
                    </a:r>
                    <a:br>
                      <a:rPr lang="en-US" baseline="0"/>
                    </a:br>
                    <a:r>
                      <a:rPr lang="en-US" baseline="0"/>
                      <a:t>R² = 9.96563E-01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SensorNum02</a:t>
                    </a:r>
                  </a:p>
                </c:rich>
              </c:tx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Resume!$U$5:$U$24</c:f>
              <c:numCache>
                <c:formatCode>0.00000</c:formatCode>
                <c:ptCount val="20"/>
                <c:pt idx="0">
                  <c:v>1.996007984031936E-3</c:v>
                </c:pt>
                <c:pt idx="1">
                  <c:v>2.2471910112359553E-3</c:v>
                </c:pt>
                <c:pt idx="2">
                  <c:v>2.6246719160104987E-3</c:v>
                </c:pt>
                <c:pt idx="3">
                  <c:v>2.8901734104046241E-3</c:v>
                </c:pt>
                <c:pt idx="4">
                  <c:v>3.2362459546925568E-3</c:v>
                </c:pt>
                <c:pt idx="5">
                  <c:v>3.5335689045936395E-3</c:v>
                </c:pt>
                <c:pt idx="6">
                  <c:v>3.90625E-3</c:v>
                </c:pt>
                <c:pt idx="7">
                  <c:v>4.2553191489361703E-3</c:v>
                </c:pt>
                <c:pt idx="8">
                  <c:v>4.5662100456621002E-3</c:v>
                </c:pt>
                <c:pt idx="9">
                  <c:v>4.7619047619047623E-3</c:v>
                </c:pt>
                <c:pt idx="10">
                  <c:v>5.208333333333333E-3</c:v>
                </c:pt>
                <c:pt idx="11">
                  <c:v>5.3191489361702126E-3</c:v>
                </c:pt>
                <c:pt idx="12">
                  <c:v>5.7471264367816091E-3</c:v>
                </c:pt>
                <c:pt idx="13">
                  <c:v>6.2111801242236021E-3</c:v>
                </c:pt>
                <c:pt idx="14">
                  <c:v>6.5359477124183009E-3</c:v>
                </c:pt>
                <c:pt idx="15">
                  <c:v>6.993006993006993E-3</c:v>
                </c:pt>
                <c:pt idx="16">
                  <c:v>7.2992700729927005E-3</c:v>
                </c:pt>
                <c:pt idx="17">
                  <c:v>7.6335877862595417E-3</c:v>
                </c:pt>
                <c:pt idx="18">
                  <c:v>8.3333333333333332E-3</c:v>
                </c:pt>
                <c:pt idx="19">
                  <c:v>8.6206896551724137E-3</c:v>
                </c:pt>
              </c:numCache>
            </c:numRef>
          </c:xVal>
          <c:yVal>
            <c:numRef>
              <c:f>Resume!$T$5:$T$24</c:f>
              <c:numCache>
                <c:formatCode>0.00</c:formatCode>
                <c:ptCount val="20"/>
                <c:pt idx="0">
                  <c:v>56.43</c:v>
                </c:pt>
                <c:pt idx="1">
                  <c:v>63.629999999999995</c:v>
                </c:pt>
                <c:pt idx="2">
                  <c:v>73.679999999999993</c:v>
                </c:pt>
                <c:pt idx="3">
                  <c:v>80.239999999999995</c:v>
                </c:pt>
                <c:pt idx="4">
                  <c:v>89.5</c:v>
                </c:pt>
                <c:pt idx="5">
                  <c:v>97.35</c:v>
                </c:pt>
                <c:pt idx="6">
                  <c:v>107.56</c:v>
                </c:pt>
                <c:pt idx="7">
                  <c:v>115.06</c:v>
                </c:pt>
                <c:pt idx="8">
                  <c:v>123.23</c:v>
                </c:pt>
                <c:pt idx="9">
                  <c:v>130.39999999999998</c:v>
                </c:pt>
                <c:pt idx="10">
                  <c:v>139.36000000000001</c:v>
                </c:pt>
                <c:pt idx="11">
                  <c:v>146.78</c:v>
                </c:pt>
                <c:pt idx="12">
                  <c:v>156.05000000000001</c:v>
                </c:pt>
                <c:pt idx="13">
                  <c:v>166.76</c:v>
                </c:pt>
                <c:pt idx="14">
                  <c:v>173.95</c:v>
                </c:pt>
                <c:pt idx="15">
                  <c:v>183.73000000000002</c:v>
                </c:pt>
                <c:pt idx="16">
                  <c:v>190.52999999999997</c:v>
                </c:pt>
                <c:pt idx="17">
                  <c:v>200.24</c:v>
                </c:pt>
                <c:pt idx="18">
                  <c:v>208.13</c:v>
                </c:pt>
                <c:pt idx="19">
                  <c:v>219.01999999999998</c:v>
                </c:pt>
              </c:numCache>
            </c:numRef>
          </c:yVal>
          <c:smooth val="1"/>
        </c:ser>
        <c:ser>
          <c:idx val="2"/>
          <c:order val="2"/>
          <c:tx>
            <c:v>Sensor01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9677565300082549"/>
                  <c:y val="-6.728057957961528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2.41856E+04x + 7.65583E+00</a:t>
                    </a:r>
                    <a:br>
                      <a:rPr lang="en-US" baseline="0"/>
                    </a:br>
                    <a:r>
                      <a:rPr lang="en-US" baseline="0"/>
                      <a:t>R² = 9.98989E-01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Sensor01</a:t>
                    </a:r>
                  </a:p>
                </c:rich>
              </c:tx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Sensor01!$G$16:$G$33</c:f>
              <c:numCache>
                <c:formatCode>0.00000</c:formatCode>
                <c:ptCount val="18"/>
                <c:pt idx="0">
                  <c:v>2.008032128514056E-3</c:v>
                </c:pt>
                <c:pt idx="1">
                  <c:v>2.4213075060532689E-3</c:v>
                </c:pt>
                <c:pt idx="2">
                  <c:v>2.7777777777777779E-3</c:v>
                </c:pt>
                <c:pt idx="3">
                  <c:v>3.1152647975077881E-3</c:v>
                </c:pt>
                <c:pt idx="4">
                  <c:v>3.4482758620689655E-3</c:v>
                </c:pt>
                <c:pt idx="5">
                  <c:v>3.7735849056603774E-3</c:v>
                </c:pt>
                <c:pt idx="6">
                  <c:v>4.11522633744856E-3</c:v>
                </c:pt>
                <c:pt idx="7">
                  <c:v>4.4843049327354259E-3</c:v>
                </c:pt>
                <c:pt idx="8">
                  <c:v>4.7393364928909956E-3</c:v>
                </c:pt>
                <c:pt idx="9">
                  <c:v>5.0000000000000001E-3</c:v>
                </c:pt>
                <c:pt idx="10">
                  <c:v>5.3475935828877002E-3</c:v>
                </c:pt>
                <c:pt idx="11">
                  <c:v>5.681818181818182E-3</c:v>
                </c:pt>
                <c:pt idx="12">
                  <c:v>6.0975609756097563E-3</c:v>
                </c:pt>
                <c:pt idx="13">
                  <c:v>6.6225165562913907E-3</c:v>
                </c:pt>
                <c:pt idx="14">
                  <c:v>7.0422535211267607E-3</c:v>
                </c:pt>
                <c:pt idx="15">
                  <c:v>7.4074074074074077E-3</c:v>
                </c:pt>
                <c:pt idx="16">
                  <c:v>7.874015748031496E-3</c:v>
                </c:pt>
                <c:pt idx="17">
                  <c:v>8.4033613445378148E-3</c:v>
                </c:pt>
              </c:numCache>
            </c:numRef>
          </c:xVal>
          <c:yVal>
            <c:numRef>
              <c:f>Sensor01!$C$16:$C$33</c:f>
              <c:numCache>
                <c:formatCode>0.00</c:formatCode>
                <c:ptCount val="18"/>
                <c:pt idx="0">
                  <c:v>54.18</c:v>
                </c:pt>
                <c:pt idx="1">
                  <c:v>65.53</c:v>
                </c:pt>
                <c:pt idx="2">
                  <c:v>74.59</c:v>
                </c:pt>
                <c:pt idx="3">
                  <c:v>82.77</c:v>
                </c:pt>
                <c:pt idx="4">
                  <c:v>90.86</c:v>
                </c:pt>
                <c:pt idx="5">
                  <c:v>97.96</c:v>
                </c:pt>
                <c:pt idx="6">
                  <c:v>106.82</c:v>
                </c:pt>
                <c:pt idx="7">
                  <c:v>115.36999999999999</c:v>
                </c:pt>
                <c:pt idx="8">
                  <c:v>124.23</c:v>
                </c:pt>
                <c:pt idx="9">
                  <c:v>131.54</c:v>
                </c:pt>
                <c:pt idx="10">
                  <c:v>139.41</c:v>
                </c:pt>
                <c:pt idx="11">
                  <c:v>146.19</c:v>
                </c:pt>
                <c:pt idx="12">
                  <c:v>156.88999999999999</c:v>
                </c:pt>
                <c:pt idx="13">
                  <c:v>167.82999999999998</c:v>
                </c:pt>
                <c:pt idx="14">
                  <c:v>177.13</c:v>
                </c:pt>
                <c:pt idx="15">
                  <c:v>186.41000000000003</c:v>
                </c:pt>
                <c:pt idx="16">
                  <c:v>197.18</c:v>
                </c:pt>
                <c:pt idx="17">
                  <c:v>208.32</c:v>
                </c:pt>
              </c:numCache>
            </c:numRef>
          </c:yVal>
          <c:smooth val="1"/>
        </c:ser>
        <c:ser>
          <c:idx val="3"/>
          <c:order val="3"/>
          <c:tx>
            <c:v>Sensor02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235140421002837"/>
                  <c:y val="-7.521439451506006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2.57304E+04x + 6.41382E+00</a:t>
                    </a:r>
                    <a:br>
                      <a:rPr lang="en-US" baseline="0"/>
                    </a:br>
                    <a:r>
                      <a:rPr lang="en-US" baseline="0"/>
                      <a:t>R² = 9.98561E-01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Sensor02</a:t>
                    </a:r>
                  </a:p>
                </c:rich>
              </c:tx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Sensor02!$H$17:$H$29</c:f>
              <c:numCache>
                <c:formatCode>0.00000</c:formatCode>
                <c:ptCount val="13"/>
                <c:pt idx="0">
                  <c:v>2.0491803278688526E-3</c:v>
                </c:pt>
                <c:pt idx="1">
                  <c:v>2.3752969121140144E-3</c:v>
                </c:pt>
                <c:pt idx="2">
                  <c:v>2.7548209366391185E-3</c:v>
                </c:pt>
                <c:pt idx="3">
                  <c:v>3.1746031746031746E-3</c:v>
                </c:pt>
                <c:pt idx="4">
                  <c:v>3.5714285714285713E-3</c:v>
                </c:pt>
                <c:pt idx="5">
                  <c:v>3.9215686274509803E-3</c:v>
                </c:pt>
                <c:pt idx="6">
                  <c:v>4.3103448275862068E-3</c:v>
                </c:pt>
                <c:pt idx="7">
                  <c:v>4.7169811320754715E-3</c:v>
                </c:pt>
                <c:pt idx="8">
                  <c:v>5.0000000000000001E-3</c:v>
                </c:pt>
                <c:pt idx="9">
                  <c:v>5.434782608695652E-3</c:v>
                </c:pt>
                <c:pt idx="10">
                  <c:v>5.8139534883720929E-3</c:v>
                </c:pt>
                <c:pt idx="11">
                  <c:v>6.2500000000000003E-3</c:v>
                </c:pt>
                <c:pt idx="12">
                  <c:v>6.8027210884353739E-3</c:v>
                </c:pt>
              </c:numCache>
            </c:numRef>
          </c:xVal>
          <c:yVal>
            <c:numRef>
              <c:f>Sensor02!$D$17:$D$29</c:f>
              <c:numCache>
                <c:formatCode>0.00</c:formatCode>
                <c:ptCount val="13"/>
                <c:pt idx="0">
                  <c:v>58.25</c:v>
                </c:pt>
                <c:pt idx="1">
                  <c:v>67.42</c:v>
                </c:pt>
                <c:pt idx="2">
                  <c:v>77.47</c:v>
                </c:pt>
                <c:pt idx="3">
                  <c:v>87.449999999999989</c:v>
                </c:pt>
                <c:pt idx="4">
                  <c:v>97.62</c:v>
                </c:pt>
                <c:pt idx="5">
                  <c:v>107.50999999999999</c:v>
                </c:pt>
                <c:pt idx="6">
                  <c:v>117.48</c:v>
                </c:pt>
                <c:pt idx="7">
                  <c:v>127.67999999999999</c:v>
                </c:pt>
                <c:pt idx="8">
                  <c:v>137.5</c:v>
                </c:pt>
                <c:pt idx="9">
                  <c:v>147.51999999999998</c:v>
                </c:pt>
                <c:pt idx="10">
                  <c:v>157.43</c:v>
                </c:pt>
                <c:pt idx="11">
                  <c:v>167.82</c:v>
                </c:pt>
                <c:pt idx="12">
                  <c:v>177.64999999999998</c:v>
                </c:pt>
              </c:numCache>
            </c:numRef>
          </c:yVal>
          <c:smooth val="1"/>
        </c:ser>
        <c:ser>
          <c:idx val="4"/>
          <c:order val="4"/>
          <c:tx>
            <c:v>Sensor07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314787697010485"/>
                  <c:y val="-6.386162141593781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2.59273E+04x + 5.35429E+00</a:t>
                    </a:r>
                    <a:br>
                      <a:rPr lang="en-US" baseline="0"/>
                    </a:br>
                    <a:r>
                      <a:rPr lang="en-US" baseline="0"/>
                      <a:t>R² = 9.99069E-01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Sensor07</a:t>
                    </a:r>
                  </a:p>
                </c:rich>
              </c:tx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Sensor07!$H$17:$H$28</c:f>
              <c:numCache>
                <c:formatCode>0.00000</c:formatCode>
                <c:ptCount val="12"/>
                <c:pt idx="0">
                  <c:v>2.1141649048625794E-3</c:v>
                </c:pt>
                <c:pt idx="1">
                  <c:v>2.4449877750611247E-3</c:v>
                </c:pt>
                <c:pt idx="2">
                  <c:v>2.7247956403269754E-3</c:v>
                </c:pt>
                <c:pt idx="3">
                  <c:v>3.2679738562091504E-3</c:v>
                </c:pt>
                <c:pt idx="4">
                  <c:v>3.7453183520599251E-3</c:v>
                </c:pt>
                <c:pt idx="5">
                  <c:v>4.0983606557377051E-3</c:v>
                </c:pt>
                <c:pt idx="6">
                  <c:v>4.5454545454545452E-3</c:v>
                </c:pt>
                <c:pt idx="7">
                  <c:v>4.830917874396135E-3</c:v>
                </c:pt>
                <c:pt idx="8">
                  <c:v>5.1282051282051282E-3</c:v>
                </c:pt>
                <c:pt idx="9">
                  <c:v>5.5865921787709499E-3</c:v>
                </c:pt>
                <c:pt idx="10">
                  <c:v>5.9523809523809521E-3</c:v>
                </c:pt>
                <c:pt idx="11">
                  <c:v>6.4516129032258064E-3</c:v>
                </c:pt>
              </c:numCache>
            </c:numRef>
          </c:xVal>
          <c:yVal>
            <c:numRef>
              <c:f>Sensor07!$D$17:$D$28</c:f>
              <c:numCache>
                <c:formatCode>0.00</c:formatCode>
                <c:ptCount val="12"/>
                <c:pt idx="0">
                  <c:v>59.459999999999994</c:v>
                </c:pt>
                <c:pt idx="1">
                  <c:v>68.31</c:v>
                </c:pt>
                <c:pt idx="2">
                  <c:v>76.13</c:v>
                </c:pt>
                <c:pt idx="3">
                  <c:v>89.84</c:v>
                </c:pt>
                <c:pt idx="4">
                  <c:v>101.97999999999999</c:v>
                </c:pt>
                <c:pt idx="5">
                  <c:v>112.46</c:v>
                </c:pt>
                <c:pt idx="6">
                  <c:v>123.02</c:v>
                </c:pt>
                <c:pt idx="7">
                  <c:v>131.76</c:v>
                </c:pt>
                <c:pt idx="8">
                  <c:v>140.61000000000001</c:v>
                </c:pt>
                <c:pt idx="9">
                  <c:v>149.92000000000002</c:v>
                </c:pt>
                <c:pt idx="10">
                  <c:v>159.91</c:v>
                </c:pt>
                <c:pt idx="11">
                  <c:v>170.31</c:v>
                </c:pt>
              </c:numCache>
            </c:numRef>
          </c:yVal>
          <c:smooth val="1"/>
        </c:ser>
        <c:ser>
          <c:idx val="5"/>
          <c:order val="5"/>
          <c:tx>
            <c:v>Sensor05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0225413476942451"/>
                  <c:y val="2.148897216064638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2.37007E+04x + 1.11654E+01</a:t>
                    </a:r>
                    <a:br>
                      <a:rPr lang="en-US" baseline="0"/>
                    </a:br>
                    <a:r>
                      <a:rPr lang="en-US" baseline="0"/>
                      <a:t>R² = 9.97621E-01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Sensor05</a:t>
                    </a:r>
                  </a:p>
                </c:rich>
              </c:tx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Sensor05!$H$17:$H$29</c:f>
              <c:numCache>
                <c:formatCode>0.00000</c:formatCode>
                <c:ptCount val="13"/>
                <c:pt idx="0">
                  <c:v>2.0833333333333333E-3</c:v>
                </c:pt>
                <c:pt idx="1">
                  <c:v>2.4449877750611247E-3</c:v>
                </c:pt>
                <c:pt idx="2">
                  <c:v>2.8089887640449437E-3</c:v>
                </c:pt>
                <c:pt idx="3">
                  <c:v>3.3112582781456954E-3</c:v>
                </c:pt>
                <c:pt idx="4">
                  <c:v>3.7037037037037038E-3</c:v>
                </c:pt>
                <c:pt idx="5">
                  <c:v>4.11522633744856E-3</c:v>
                </c:pt>
                <c:pt idx="6">
                  <c:v>4.5045045045045045E-3</c:v>
                </c:pt>
                <c:pt idx="7">
                  <c:v>4.8543689320388345E-3</c:v>
                </c:pt>
                <c:pt idx="8">
                  <c:v>5.263157894736842E-3</c:v>
                </c:pt>
                <c:pt idx="9">
                  <c:v>5.7471264367816091E-3</c:v>
                </c:pt>
                <c:pt idx="10">
                  <c:v>6.1728395061728392E-3</c:v>
                </c:pt>
                <c:pt idx="11">
                  <c:v>6.6666666666666671E-3</c:v>
                </c:pt>
                <c:pt idx="12">
                  <c:v>7.2992700729927005E-3</c:v>
                </c:pt>
              </c:numCache>
            </c:numRef>
          </c:xVal>
          <c:yVal>
            <c:numRef>
              <c:f>Sensor05!$D$17:$D$29</c:f>
              <c:numCache>
                <c:formatCode>0.00</c:formatCode>
                <c:ptCount val="13"/>
                <c:pt idx="0">
                  <c:v>58.22</c:v>
                </c:pt>
                <c:pt idx="1">
                  <c:v>68.22</c:v>
                </c:pt>
                <c:pt idx="2">
                  <c:v>77.039999999999992</c:v>
                </c:pt>
                <c:pt idx="3">
                  <c:v>89.74</c:v>
                </c:pt>
                <c:pt idx="4">
                  <c:v>99.52</c:v>
                </c:pt>
                <c:pt idx="5">
                  <c:v>109.00999999999999</c:v>
                </c:pt>
                <c:pt idx="6">
                  <c:v>118.57</c:v>
                </c:pt>
                <c:pt idx="7">
                  <c:v>129.1</c:v>
                </c:pt>
                <c:pt idx="8">
                  <c:v>138.63999999999999</c:v>
                </c:pt>
                <c:pt idx="9">
                  <c:v>148.76999999999998</c:v>
                </c:pt>
                <c:pt idx="10">
                  <c:v>157.16</c:v>
                </c:pt>
                <c:pt idx="11">
                  <c:v>169.05</c:v>
                </c:pt>
                <c:pt idx="12">
                  <c:v>179.87</c:v>
                </c:pt>
              </c:numCache>
            </c:numRef>
          </c:yVal>
          <c:smooth val="1"/>
        </c:ser>
        <c:ser>
          <c:idx val="6"/>
          <c:order val="6"/>
          <c:tx>
            <c:v>Sensor03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628336512255487"/>
                  <c:y val="-3.144404300280054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2.59020E+04x + 6.31146E+00</a:t>
                    </a:r>
                    <a:br>
                      <a:rPr lang="en-US" baseline="0"/>
                    </a:br>
                    <a:r>
                      <a:rPr lang="en-US" baseline="0"/>
                      <a:t>R² = 9.99545E-01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Sensor03</a:t>
                    </a:r>
                    <a:endParaRPr lang="en-US"/>
                  </a:p>
                </c:rich>
              </c:tx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Sensor03!$H$17:$H$27</c:f>
              <c:numCache>
                <c:formatCode>0.00000</c:formatCode>
                <c:ptCount val="11"/>
                <c:pt idx="0">
                  <c:v>2.0449897750511249E-3</c:v>
                </c:pt>
                <c:pt idx="1">
                  <c:v>2.3474178403755869E-3</c:v>
                </c:pt>
                <c:pt idx="2">
                  <c:v>2.7624309392265192E-3</c:v>
                </c:pt>
                <c:pt idx="3">
                  <c:v>3.1446540880503146E-3</c:v>
                </c:pt>
                <c:pt idx="4">
                  <c:v>3.5460992907801418E-3</c:v>
                </c:pt>
                <c:pt idx="5">
                  <c:v>3.9215686274509803E-3</c:v>
                </c:pt>
                <c:pt idx="6">
                  <c:v>4.329004329004329E-3</c:v>
                </c:pt>
                <c:pt idx="7">
                  <c:v>4.6728971962616819E-3</c:v>
                </c:pt>
                <c:pt idx="8">
                  <c:v>5.0505050505050509E-3</c:v>
                </c:pt>
                <c:pt idx="9">
                  <c:v>5.4945054945054949E-3</c:v>
                </c:pt>
                <c:pt idx="10">
                  <c:v>5.8823529411764705E-3</c:v>
                </c:pt>
              </c:numCache>
            </c:numRef>
          </c:xVal>
          <c:yVal>
            <c:numRef>
              <c:f>Sensor03!$D$17:$D$27</c:f>
              <c:numCache>
                <c:formatCode>0.00</c:formatCode>
                <c:ptCount val="11"/>
                <c:pt idx="0">
                  <c:v>58.28</c:v>
                </c:pt>
                <c:pt idx="1">
                  <c:v>67.38</c:v>
                </c:pt>
                <c:pt idx="2">
                  <c:v>78.259999999999991</c:v>
                </c:pt>
                <c:pt idx="3">
                  <c:v>88.21</c:v>
                </c:pt>
                <c:pt idx="4">
                  <c:v>98.039999999999992</c:v>
                </c:pt>
                <c:pt idx="5">
                  <c:v>107.9</c:v>
                </c:pt>
                <c:pt idx="6">
                  <c:v>117.82</c:v>
                </c:pt>
                <c:pt idx="7">
                  <c:v>128.26999999999998</c:v>
                </c:pt>
                <c:pt idx="8">
                  <c:v>138.24</c:v>
                </c:pt>
                <c:pt idx="9">
                  <c:v>147.69</c:v>
                </c:pt>
                <c:pt idx="10">
                  <c:v>158.20999999999998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41824"/>
        <c:axId val="246942216"/>
      </c:scatterChart>
      <c:valAx>
        <c:axId val="246941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Bit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42216"/>
        <c:crosses val="autoZero"/>
        <c:crossBetween val="midCat"/>
      </c:valAx>
      <c:valAx>
        <c:axId val="24694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41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Sensor No2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943864922867546"/>
                  <c:y val="0.60756851093219144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SensorNum2!$B$23:$B$42</c:f>
              <c:numCache>
                <c:formatCode>0.00</c:formatCode>
                <c:ptCount val="20"/>
                <c:pt idx="0">
                  <c:v>56.43</c:v>
                </c:pt>
                <c:pt idx="1">
                  <c:v>63.629999999999995</c:v>
                </c:pt>
                <c:pt idx="2">
                  <c:v>73.679999999999993</c:v>
                </c:pt>
                <c:pt idx="3">
                  <c:v>80.239999999999995</c:v>
                </c:pt>
                <c:pt idx="4">
                  <c:v>89.5</c:v>
                </c:pt>
                <c:pt idx="5">
                  <c:v>97.35</c:v>
                </c:pt>
                <c:pt idx="6">
                  <c:v>107.56</c:v>
                </c:pt>
                <c:pt idx="7">
                  <c:v>115.06</c:v>
                </c:pt>
                <c:pt idx="8">
                  <c:v>123.23</c:v>
                </c:pt>
                <c:pt idx="9">
                  <c:v>130.39999999999998</c:v>
                </c:pt>
                <c:pt idx="10">
                  <c:v>139.36000000000001</c:v>
                </c:pt>
                <c:pt idx="11">
                  <c:v>146.78</c:v>
                </c:pt>
                <c:pt idx="12">
                  <c:v>156.05000000000001</c:v>
                </c:pt>
                <c:pt idx="13">
                  <c:v>166.76</c:v>
                </c:pt>
                <c:pt idx="14">
                  <c:v>173.95</c:v>
                </c:pt>
                <c:pt idx="15">
                  <c:v>183.73000000000002</c:v>
                </c:pt>
                <c:pt idx="16">
                  <c:v>190.52999999999997</c:v>
                </c:pt>
                <c:pt idx="17">
                  <c:v>200.24</c:v>
                </c:pt>
                <c:pt idx="18">
                  <c:v>208.13</c:v>
                </c:pt>
                <c:pt idx="19">
                  <c:v>219.01999999999998</c:v>
                </c:pt>
              </c:numCache>
            </c:numRef>
          </c:xVal>
          <c:yVal>
            <c:numRef>
              <c:f>SensorNum2!$F$23:$F$42</c:f>
              <c:numCache>
                <c:formatCode>0.00000</c:formatCode>
                <c:ptCount val="20"/>
                <c:pt idx="0">
                  <c:v>1.996007984031936E-3</c:v>
                </c:pt>
                <c:pt idx="1">
                  <c:v>2.2471910112359553E-3</c:v>
                </c:pt>
                <c:pt idx="2">
                  <c:v>2.6246719160104987E-3</c:v>
                </c:pt>
                <c:pt idx="3">
                  <c:v>2.8901734104046241E-3</c:v>
                </c:pt>
                <c:pt idx="4">
                  <c:v>3.2362459546925568E-3</c:v>
                </c:pt>
                <c:pt idx="5">
                  <c:v>3.5335689045936395E-3</c:v>
                </c:pt>
                <c:pt idx="6">
                  <c:v>3.90625E-3</c:v>
                </c:pt>
                <c:pt idx="7">
                  <c:v>4.2553191489361703E-3</c:v>
                </c:pt>
                <c:pt idx="8">
                  <c:v>4.5662100456621002E-3</c:v>
                </c:pt>
                <c:pt idx="9">
                  <c:v>4.7619047619047623E-3</c:v>
                </c:pt>
                <c:pt idx="10">
                  <c:v>5.208333333333333E-3</c:v>
                </c:pt>
                <c:pt idx="11">
                  <c:v>5.3191489361702126E-3</c:v>
                </c:pt>
                <c:pt idx="12">
                  <c:v>5.7471264367816091E-3</c:v>
                </c:pt>
                <c:pt idx="13">
                  <c:v>6.2111801242236021E-3</c:v>
                </c:pt>
                <c:pt idx="14">
                  <c:v>6.5359477124183009E-3</c:v>
                </c:pt>
                <c:pt idx="15">
                  <c:v>6.993006993006993E-3</c:v>
                </c:pt>
                <c:pt idx="16">
                  <c:v>7.2992700729927005E-3</c:v>
                </c:pt>
                <c:pt idx="17">
                  <c:v>7.6335877862595417E-3</c:v>
                </c:pt>
                <c:pt idx="18">
                  <c:v>8.3333333333333332E-3</c:v>
                </c:pt>
                <c:pt idx="19">
                  <c:v>8.6206896551724137E-3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07992"/>
        <c:axId val="246008384"/>
      </c:scatterChart>
      <c:scatterChart>
        <c:scatterStyle val="smoothMarker"/>
        <c:varyColors val="0"/>
        <c:ser>
          <c:idx val="1"/>
          <c:order val="1"/>
          <c:tx>
            <c:v>Fit 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4"/>
            <c:dispRSqr val="1"/>
            <c:dispEq val="1"/>
            <c:trendlineLbl>
              <c:layout>
                <c:manualLayout>
                  <c:x val="8.8447106504849285E-2"/>
                  <c:y val="-0.62424203853342874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SensorNum2!$D$60:$D$150</c:f>
              <c:numCache>
                <c:formatCode>0.00</c:formatCode>
                <c:ptCount val="91"/>
                <c:pt idx="0">
                  <c:v>257.0326</c:v>
                </c:pt>
                <c:pt idx="1">
                  <c:v>245.2878380952381</c:v>
                </c:pt>
                <c:pt idx="2">
                  <c:v>234.61078181818181</c:v>
                </c:pt>
                <c:pt idx="3">
                  <c:v>224.86216521739129</c:v>
                </c:pt>
                <c:pt idx="4">
                  <c:v>215.92593333333332</c:v>
                </c:pt>
                <c:pt idx="5">
                  <c:v>207.7046</c:v>
                </c:pt>
                <c:pt idx="6">
                  <c:v>200.11567692307693</c:v>
                </c:pt>
                <c:pt idx="7">
                  <c:v>193.0888962962963</c:v>
                </c:pt>
                <c:pt idx="8">
                  <c:v>186.56402857142857</c:v>
                </c:pt>
                <c:pt idx="9">
                  <c:v>180.48915172413791</c:v>
                </c:pt>
                <c:pt idx="10">
                  <c:v>174.81926666666666</c:v>
                </c:pt>
                <c:pt idx="11">
                  <c:v>169.51518064516128</c:v>
                </c:pt>
                <c:pt idx="12">
                  <c:v>164.54259999999999</c:v>
                </c:pt>
                <c:pt idx="13">
                  <c:v>159.87138787878786</c:v>
                </c:pt>
                <c:pt idx="14">
                  <c:v>155.47495294117647</c:v>
                </c:pt>
                <c:pt idx="15">
                  <c:v>151.32974285714283</c:v>
                </c:pt>
                <c:pt idx="16">
                  <c:v>147.41482222222223</c:v>
                </c:pt>
                <c:pt idx="17">
                  <c:v>143.71151891891893</c:v>
                </c:pt>
                <c:pt idx="18">
                  <c:v>140.20312631578946</c:v>
                </c:pt>
                <c:pt idx="19">
                  <c:v>136.87465128205127</c:v>
                </c:pt>
                <c:pt idx="20">
                  <c:v>133.71260000000001</c:v>
                </c:pt>
                <c:pt idx="21">
                  <c:v>130.70479512195121</c:v>
                </c:pt>
                <c:pt idx="22">
                  <c:v>127.84021904761906</c:v>
                </c:pt>
                <c:pt idx="23">
                  <c:v>125.10887906976744</c:v>
                </c:pt>
                <c:pt idx="24">
                  <c:v>122.50169090909091</c:v>
                </c:pt>
                <c:pt idx="25">
                  <c:v>120.01037777777778</c:v>
                </c:pt>
                <c:pt idx="26">
                  <c:v>117.62738260869565</c:v>
                </c:pt>
                <c:pt idx="27">
                  <c:v>115.3457914893617</c:v>
                </c:pt>
                <c:pt idx="28">
                  <c:v>113.15926666666667</c:v>
                </c:pt>
                <c:pt idx="29">
                  <c:v>111.06198775510205</c:v>
                </c:pt>
                <c:pt idx="30">
                  <c:v>109.04860000000001</c:v>
                </c:pt>
                <c:pt idx="31">
                  <c:v>107.11416862745098</c:v>
                </c:pt>
                <c:pt idx="32">
                  <c:v>105.25413846153847</c:v>
                </c:pt>
                <c:pt idx="33">
                  <c:v>103.46429811320755</c:v>
                </c:pt>
                <c:pt idx="34">
                  <c:v>101.74074814814816</c:v>
                </c:pt>
                <c:pt idx="35">
                  <c:v>100.07987272727273</c:v>
                </c:pt>
                <c:pt idx="36">
                  <c:v>98.478314285714291</c:v>
                </c:pt>
                <c:pt idx="37">
                  <c:v>96.93295087719298</c:v>
                </c:pt>
                <c:pt idx="38">
                  <c:v>95.440875862068964</c:v>
                </c:pt>
                <c:pt idx="39">
                  <c:v>93.999379661016945</c:v>
                </c:pt>
                <c:pt idx="40">
                  <c:v>92.60593333333334</c:v>
                </c:pt>
                <c:pt idx="41">
                  <c:v>91.258173770491808</c:v>
                </c:pt>
                <c:pt idx="42">
                  <c:v>89.953890322580648</c:v>
                </c:pt>
                <c:pt idx="43">
                  <c:v>88.691012698412706</c:v>
                </c:pt>
                <c:pt idx="44">
                  <c:v>87.467600000000004</c:v>
                </c:pt>
                <c:pt idx="45">
                  <c:v>86.281830769230766</c:v>
                </c:pt>
                <c:pt idx="46">
                  <c:v>85.131993939393936</c:v>
                </c:pt>
                <c:pt idx="47">
                  <c:v>84.016480597014933</c:v>
                </c:pt>
                <c:pt idx="48">
                  <c:v>82.933776470588242</c:v>
                </c:pt>
                <c:pt idx="49">
                  <c:v>81.88245507246377</c:v>
                </c:pt>
                <c:pt idx="50">
                  <c:v>80.861171428571424</c:v>
                </c:pt>
                <c:pt idx="51">
                  <c:v>79.868656338028174</c:v>
                </c:pt>
                <c:pt idx="52">
                  <c:v>78.903711111111122</c:v>
                </c:pt>
                <c:pt idx="53">
                  <c:v>77.965202739726024</c:v>
                </c:pt>
                <c:pt idx="54">
                  <c:v>77.052059459459471</c:v>
                </c:pt>
                <c:pt idx="55">
                  <c:v>76.163266666666672</c:v>
                </c:pt>
                <c:pt idx="56">
                  <c:v>75.297863157894739</c:v>
                </c:pt>
                <c:pt idx="57">
                  <c:v>74.45493766233767</c:v>
                </c:pt>
                <c:pt idx="58">
                  <c:v>73.633625641025645</c:v>
                </c:pt>
                <c:pt idx="59">
                  <c:v>72.833106329113917</c:v>
                </c:pt>
                <c:pt idx="60">
                  <c:v>72.052599999999998</c:v>
                </c:pt>
                <c:pt idx="61">
                  <c:v>71.291365432098758</c:v>
                </c:pt>
                <c:pt idx="62">
                  <c:v>70.548697560975612</c:v>
                </c:pt>
                <c:pt idx="63">
                  <c:v>69.823925301204824</c:v>
                </c:pt>
                <c:pt idx="64">
                  <c:v>69.116409523809523</c:v>
                </c:pt>
                <c:pt idx="65">
                  <c:v>68.425541176470588</c:v>
                </c:pt>
                <c:pt idx="66">
                  <c:v>67.750739534883721</c:v>
                </c:pt>
                <c:pt idx="67">
                  <c:v>67.091450574712638</c:v>
                </c:pt>
                <c:pt idx="68">
                  <c:v>66.447145454545449</c:v>
                </c:pt>
                <c:pt idx="69">
                  <c:v>65.817319101123601</c:v>
                </c:pt>
                <c:pt idx="70">
                  <c:v>65.201488888888889</c:v>
                </c:pt>
                <c:pt idx="71">
                  <c:v>64.5991934065934</c:v>
                </c:pt>
                <c:pt idx="72">
                  <c:v>64.009991304347821</c:v>
                </c:pt>
                <c:pt idx="73">
                  <c:v>63.433460215053763</c:v>
                </c:pt>
                <c:pt idx="74">
                  <c:v>62.869195744680852</c:v>
                </c:pt>
                <c:pt idx="75">
                  <c:v>62.316810526315791</c:v>
                </c:pt>
                <c:pt idx="76">
                  <c:v>61.775933333333334</c:v>
                </c:pt>
                <c:pt idx="77">
                  <c:v>61.246208247422686</c:v>
                </c:pt>
                <c:pt idx="78">
                  <c:v>60.727293877551027</c:v>
                </c:pt>
                <c:pt idx="79">
                  <c:v>60.218862626262627</c:v>
                </c:pt>
                <c:pt idx="80">
                  <c:v>59.720600000000005</c:v>
                </c:pt>
                <c:pt idx="81">
                  <c:v>59.232203960396042</c:v>
                </c:pt>
                <c:pt idx="82">
                  <c:v>58.753384313725491</c:v>
                </c:pt>
                <c:pt idx="83">
                  <c:v>58.283862135922327</c:v>
                </c:pt>
                <c:pt idx="84">
                  <c:v>57.823369230769238</c:v>
                </c:pt>
                <c:pt idx="85">
                  <c:v>57.371647619047621</c:v>
                </c:pt>
                <c:pt idx="86">
                  <c:v>56.928449056603775</c:v>
                </c:pt>
                <c:pt idx="87">
                  <c:v>56.493534579439256</c:v>
                </c:pt>
                <c:pt idx="88">
                  <c:v>56.066674074074079</c:v>
                </c:pt>
                <c:pt idx="89">
                  <c:v>55.647645871559639</c:v>
                </c:pt>
                <c:pt idx="90">
                  <c:v>55.236236363636365</c:v>
                </c:pt>
              </c:numCache>
            </c:numRef>
          </c:xVal>
          <c:yVal>
            <c:numRef>
              <c:f>SensorNum2!$B$60:$B$150</c:f>
              <c:numCache>
                <c:formatCode>General</c:formatCode>
                <c:ptCount val="91"/>
                <c:pt idx="0">
                  <c:v>100</c:v>
                </c:pt>
                <c:pt idx="1">
                  <c:v>105</c:v>
                </c:pt>
                <c:pt idx="2">
                  <c:v>110</c:v>
                </c:pt>
                <c:pt idx="3">
                  <c:v>115</c:v>
                </c:pt>
                <c:pt idx="4">
                  <c:v>120</c:v>
                </c:pt>
                <c:pt idx="5">
                  <c:v>125</c:v>
                </c:pt>
                <c:pt idx="6">
                  <c:v>130</c:v>
                </c:pt>
                <c:pt idx="7">
                  <c:v>135</c:v>
                </c:pt>
                <c:pt idx="8">
                  <c:v>140</c:v>
                </c:pt>
                <c:pt idx="9">
                  <c:v>145</c:v>
                </c:pt>
                <c:pt idx="10">
                  <c:v>150</c:v>
                </c:pt>
                <c:pt idx="11">
                  <c:v>155</c:v>
                </c:pt>
                <c:pt idx="12">
                  <c:v>160</c:v>
                </c:pt>
                <c:pt idx="13">
                  <c:v>165</c:v>
                </c:pt>
                <c:pt idx="14">
                  <c:v>170</c:v>
                </c:pt>
                <c:pt idx="15">
                  <c:v>175</c:v>
                </c:pt>
                <c:pt idx="16">
                  <c:v>180</c:v>
                </c:pt>
                <c:pt idx="17">
                  <c:v>185</c:v>
                </c:pt>
                <c:pt idx="18">
                  <c:v>190</c:v>
                </c:pt>
                <c:pt idx="19">
                  <c:v>195</c:v>
                </c:pt>
                <c:pt idx="20">
                  <c:v>200</c:v>
                </c:pt>
                <c:pt idx="21">
                  <c:v>205</c:v>
                </c:pt>
                <c:pt idx="22">
                  <c:v>210</c:v>
                </c:pt>
                <c:pt idx="23">
                  <c:v>215</c:v>
                </c:pt>
                <c:pt idx="24">
                  <c:v>220</c:v>
                </c:pt>
                <c:pt idx="25">
                  <c:v>225</c:v>
                </c:pt>
                <c:pt idx="26">
                  <c:v>230</c:v>
                </c:pt>
                <c:pt idx="27">
                  <c:v>235</c:v>
                </c:pt>
                <c:pt idx="28">
                  <c:v>240</c:v>
                </c:pt>
                <c:pt idx="29">
                  <c:v>245</c:v>
                </c:pt>
                <c:pt idx="30">
                  <c:v>250</c:v>
                </c:pt>
                <c:pt idx="31">
                  <c:v>255</c:v>
                </c:pt>
                <c:pt idx="32">
                  <c:v>260</c:v>
                </c:pt>
                <c:pt idx="33">
                  <c:v>265</c:v>
                </c:pt>
                <c:pt idx="34">
                  <c:v>270</c:v>
                </c:pt>
                <c:pt idx="35">
                  <c:v>275</c:v>
                </c:pt>
                <c:pt idx="36">
                  <c:v>280</c:v>
                </c:pt>
                <c:pt idx="37">
                  <c:v>285</c:v>
                </c:pt>
                <c:pt idx="38">
                  <c:v>290</c:v>
                </c:pt>
                <c:pt idx="39">
                  <c:v>295</c:v>
                </c:pt>
                <c:pt idx="40">
                  <c:v>300</c:v>
                </c:pt>
                <c:pt idx="41">
                  <c:v>305</c:v>
                </c:pt>
                <c:pt idx="42">
                  <c:v>310</c:v>
                </c:pt>
                <c:pt idx="43">
                  <c:v>315</c:v>
                </c:pt>
                <c:pt idx="44">
                  <c:v>320</c:v>
                </c:pt>
                <c:pt idx="45">
                  <c:v>325</c:v>
                </c:pt>
                <c:pt idx="46">
                  <c:v>330</c:v>
                </c:pt>
                <c:pt idx="47">
                  <c:v>335</c:v>
                </c:pt>
                <c:pt idx="48">
                  <c:v>340</c:v>
                </c:pt>
                <c:pt idx="49">
                  <c:v>345</c:v>
                </c:pt>
                <c:pt idx="50">
                  <c:v>350</c:v>
                </c:pt>
                <c:pt idx="51">
                  <c:v>355</c:v>
                </c:pt>
                <c:pt idx="52">
                  <c:v>360</c:v>
                </c:pt>
                <c:pt idx="53">
                  <c:v>365</c:v>
                </c:pt>
                <c:pt idx="54">
                  <c:v>370</c:v>
                </c:pt>
                <c:pt idx="55">
                  <c:v>375</c:v>
                </c:pt>
                <c:pt idx="56">
                  <c:v>380</c:v>
                </c:pt>
                <c:pt idx="57">
                  <c:v>385</c:v>
                </c:pt>
                <c:pt idx="58">
                  <c:v>390</c:v>
                </c:pt>
                <c:pt idx="59">
                  <c:v>395</c:v>
                </c:pt>
                <c:pt idx="60">
                  <c:v>400</c:v>
                </c:pt>
                <c:pt idx="61">
                  <c:v>405</c:v>
                </c:pt>
                <c:pt idx="62">
                  <c:v>410</c:v>
                </c:pt>
                <c:pt idx="63">
                  <c:v>415</c:v>
                </c:pt>
                <c:pt idx="64">
                  <c:v>420</c:v>
                </c:pt>
                <c:pt idx="65">
                  <c:v>425</c:v>
                </c:pt>
                <c:pt idx="66">
                  <c:v>430</c:v>
                </c:pt>
                <c:pt idx="67">
                  <c:v>435</c:v>
                </c:pt>
                <c:pt idx="68">
                  <c:v>440</c:v>
                </c:pt>
                <c:pt idx="69">
                  <c:v>445</c:v>
                </c:pt>
                <c:pt idx="70">
                  <c:v>450</c:v>
                </c:pt>
                <c:pt idx="71">
                  <c:v>455</c:v>
                </c:pt>
                <c:pt idx="72">
                  <c:v>460</c:v>
                </c:pt>
                <c:pt idx="73">
                  <c:v>465</c:v>
                </c:pt>
                <c:pt idx="74">
                  <c:v>470</c:v>
                </c:pt>
                <c:pt idx="75">
                  <c:v>475</c:v>
                </c:pt>
                <c:pt idx="76">
                  <c:v>480</c:v>
                </c:pt>
                <c:pt idx="77">
                  <c:v>485</c:v>
                </c:pt>
                <c:pt idx="78">
                  <c:v>490</c:v>
                </c:pt>
                <c:pt idx="79">
                  <c:v>495</c:v>
                </c:pt>
                <c:pt idx="80">
                  <c:v>500</c:v>
                </c:pt>
                <c:pt idx="81">
                  <c:v>505</c:v>
                </c:pt>
                <c:pt idx="82">
                  <c:v>510</c:v>
                </c:pt>
                <c:pt idx="83">
                  <c:v>515</c:v>
                </c:pt>
                <c:pt idx="84">
                  <c:v>520</c:v>
                </c:pt>
                <c:pt idx="85">
                  <c:v>525</c:v>
                </c:pt>
                <c:pt idx="86">
                  <c:v>530</c:v>
                </c:pt>
                <c:pt idx="87">
                  <c:v>535</c:v>
                </c:pt>
                <c:pt idx="88">
                  <c:v>540</c:v>
                </c:pt>
                <c:pt idx="89">
                  <c:v>545</c:v>
                </c:pt>
                <c:pt idx="90">
                  <c:v>550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009168"/>
        <c:axId val="246008776"/>
      </c:scatterChart>
      <c:valAx>
        <c:axId val="246007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Real Distance [mm]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008384"/>
        <c:crosses val="autoZero"/>
        <c:crossBetween val="midCat"/>
      </c:valAx>
      <c:valAx>
        <c:axId val="24600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Bit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007992"/>
        <c:crosses val="autoZero"/>
        <c:crossBetween val="midCat"/>
      </c:valAx>
      <c:valAx>
        <c:axId val="2460087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009168"/>
        <c:crosses val="max"/>
        <c:crossBetween val="midCat"/>
      </c:valAx>
      <c:valAx>
        <c:axId val="24600916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46008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Ploted Fit from data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Sensor No. 2 V1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973393667019348"/>
                  <c:y val="7.8476907146273298E-2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SensorNum2!$F$23:$F$42</c:f>
              <c:numCache>
                <c:formatCode>0.00000</c:formatCode>
                <c:ptCount val="20"/>
                <c:pt idx="0">
                  <c:v>1.996007984031936E-3</c:v>
                </c:pt>
                <c:pt idx="1">
                  <c:v>2.2471910112359553E-3</c:v>
                </c:pt>
                <c:pt idx="2">
                  <c:v>2.6246719160104987E-3</c:v>
                </c:pt>
                <c:pt idx="3">
                  <c:v>2.8901734104046241E-3</c:v>
                </c:pt>
                <c:pt idx="4">
                  <c:v>3.2362459546925568E-3</c:v>
                </c:pt>
                <c:pt idx="5">
                  <c:v>3.5335689045936395E-3</c:v>
                </c:pt>
                <c:pt idx="6">
                  <c:v>3.90625E-3</c:v>
                </c:pt>
                <c:pt idx="7">
                  <c:v>4.2553191489361703E-3</c:v>
                </c:pt>
                <c:pt idx="8">
                  <c:v>4.5662100456621002E-3</c:v>
                </c:pt>
                <c:pt idx="9">
                  <c:v>4.7619047619047623E-3</c:v>
                </c:pt>
                <c:pt idx="10">
                  <c:v>5.208333333333333E-3</c:v>
                </c:pt>
                <c:pt idx="11">
                  <c:v>5.3191489361702126E-3</c:v>
                </c:pt>
                <c:pt idx="12">
                  <c:v>5.7471264367816091E-3</c:v>
                </c:pt>
                <c:pt idx="13">
                  <c:v>6.2111801242236021E-3</c:v>
                </c:pt>
                <c:pt idx="14">
                  <c:v>6.5359477124183009E-3</c:v>
                </c:pt>
                <c:pt idx="15">
                  <c:v>6.993006993006993E-3</c:v>
                </c:pt>
                <c:pt idx="16">
                  <c:v>7.2992700729927005E-3</c:v>
                </c:pt>
                <c:pt idx="17">
                  <c:v>7.6335877862595417E-3</c:v>
                </c:pt>
                <c:pt idx="18">
                  <c:v>8.3333333333333332E-3</c:v>
                </c:pt>
                <c:pt idx="19">
                  <c:v>8.6206896551724137E-3</c:v>
                </c:pt>
              </c:numCache>
            </c:numRef>
          </c:xVal>
          <c:yVal>
            <c:numRef>
              <c:f>SensorNum2!$B$23:$B$42</c:f>
              <c:numCache>
                <c:formatCode>0.00</c:formatCode>
                <c:ptCount val="20"/>
                <c:pt idx="0">
                  <c:v>56.43</c:v>
                </c:pt>
                <c:pt idx="1">
                  <c:v>63.629999999999995</c:v>
                </c:pt>
                <c:pt idx="2">
                  <c:v>73.679999999999993</c:v>
                </c:pt>
                <c:pt idx="3">
                  <c:v>80.239999999999995</c:v>
                </c:pt>
                <c:pt idx="4">
                  <c:v>89.5</c:v>
                </c:pt>
                <c:pt idx="5">
                  <c:v>97.35</c:v>
                </c:pt>
                <c:pt idx="6">
                  <c:v>107.56</c:v>
                </c:pt>
                <c:pt idx="7">
                  <c:v>115.06</c:v>
                </c:pt>
                <c:pt idx="8">
                  <c:v>123.23</c:v>
                </c:pt>
                <c:pt idx="9">
                  <c:v>130.39999999999998</c:v>
                </c:pt>
                <c:pt idx="10">
                  <c:v>139.36000000000001</c:v>
                </c:pt>
                <c:pt idx="11">
                  <c:v>146.78</c:v>
                </c:pt>
                <c:pt idx="12">
                  <c:v>156.05000000000001</c:v>
                </c:pt>
                <c:pt idx="13">
                  <c:v>166.76</c:v>
                </c:pt>
                <c:pt idx="14">
                  <c:v>173.95</c:v>
                </c:pt>
                <c:pt idx="15">
                  <c:v>183.73000000000002</c:v>
                </c:pt>
                <c:pt idx="16">
                  <c:v>190.52999999999997</c:v>
                </c:pt>
                <c:pt idx="17">
                  <c:v>200.24</c:v>
                </c:pt>
                <c:pt idx="18">
                  <c:v>208.13</c:v>
                </c:pt>
                <c:pt idx="19">
                  <c:v>219.01999999999998</c:v>
                </c:pt>
              </c:numCache>
            </c:numRef>
          </c:yVal>
          <c:smooth val="1"/>
        </c:ser>
        <c:ser>
          <c:idx val="1"/>
          <c:order val="1"/>
          <c:tx>
            <c:v>Fit data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311326477660594"/>
                  <c:y val="-1.7048365222201569E-2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SensorNum2!$C$60:$C$150</c:f>
              <c:numCache>
                <c:formatCode>0.00000E+00</c:formatCode>
                <c:ptCount val="91"/>
                <c:pt idx="0">
                  <c:v>0.01</c:v>
                </c:pt>
                <c:pt idx="1">
                  <c:v>9.5238095238095247E-3</c:v>
                </c:pt>
                <c:pt idx="2">
                  <c:v>9.0909090909090905E-3</c:v>
                </c:pt>
                <c:pt idx="3">
                  <c:v>8.6956521739130436E-3</c:v>
                </c:pt>
                <c:pt idx="4">
                  <c:v>8.3333333333333332E-3</c:v>
                </c:pt>
                <c:pt idx="5">
                  <c:v>8.0000000000000002E-3</c:v>
                </c:pt>
                <c:pt idx="6">
                  <c:v>7.6923076923076927E-3</c:v>
                </c:pt>
                <c:pt idx="7">
                  <c:v>7.4074074074074077E-3</c:v>
                </c:pt>
                <c:pt idx="8">
                  <c:v>7.1428571428571426E-3</c:v>
                </c:pt>
                <c:pt idx="9">
                  <c:v>6.8965517241379309E-3</c:v>
                </c:pt>
                <c:pt idx="10">
                  <c:v>6.6666666666666671E-3</c:v>
                </c:pt>
                <c:pt idx="11">
                  <c:v>6.4516129032258064E-3</c:v>
                </c:pt>
                <c:pt idx="12">
                  <c:v>6.2500000000000003E-3</c:v>
                </c:pt>
                <c:pt idx="13">
                  <c:v>6.0606060606060606E-3</c:v>
                </c:pt>
                <c:pt idx="14">
                  <c:v>5.8823529411764705E-3</c:v>
                </c:pt>
                <c:pt idx="15">
                  <c:v>5.7142857142857143E-3</c:v>
                </c:pt>
                <c:pt idx="16">
                  <c:v>5.5555555555555558E-3</c:v>
                </c:pt>
                <c:pt idx="17">
                  <c:v>5.4054054054054057E-3</c:v>
                </c:pt>
                <c:pt idx="18">
                  <c:v>5.263157894736842E-3</c:v>
                </c:pt>
                <c:pt idx="19">
                  <c:v>5.1282051282051282E-3</c:v>
                </c:pt>
                <c:pt idx="20">
                  <c:v>5.0000000000000001E-3</c:v>
                </c:pt>
                <c:pt idx="21">
                  <c:v>4.8780487804878049E-3</c:v>
                </c:pt>
                <c:pt idx="22">
                  <c:v>4.7619047619047623E-3</c:v>
                </c:pt>
                <c:pt idx="23">
                  <c:v>4.6511627906976744E-3</c:v>
                </c:pt>
                <c:pt idx="24">
                  <c:v>4.5454545454545452E-3</c:v>
                </c:pt>
                <c:pt idx="25">
                  <c:v>4.4444444444444444E-3</c:v>
                </c:pt>
                <c:pt idx="26">
                  <c:v>4.3478260869565218E-3</c:v>
                </c:pt>
                <c:pt idx="27">
                  <c:v>4.2553191489361703E-3</c:v>
                </c:pt>
                <c:pt idx="28">
                  <c:v>4.1666666666666666E-3</c:v>
                </c:pt>
                <c:pt idx="29">
                  <c:v>4.0816326530612249E-3</c:v>
                </c:pt>
                <c:pt idx="30">
                  <c:v>4.0000000000000001E-3</c:v>
                </c:pt>
                <c:pt idx="31">
                  <c:v>3.9215686274509803E-3</c:v>
                </c:pt>
                <c:pt idx="32">
                  <c:v>3.8461538461538464E-3</c:v>
                </c:pt>
                <c:pt idx="33">
                  <c:v>3.7735849056603774E-3</c:v>
                </c:pt>
                <c:pt idx="34">
                  <c:v>3.7037037037037038E-3</c:v>
                </c:pt>
                <c:pt idx="35">
                  <c:v>3.6363636363636364E-3</c:v>
                </c:pt>
                <c:pt idx="36">
                  <c:v>3.5714285714285713E-3</c:v>
                </c:pt>
                <c:pt idx="37">
                  <c:v>3.5087719298245615E-3</c:v>
                </c:pt>
                <c:pt idx="38">
                  <c:v>3.4482758620689655E-3</c:v>
                </c:pt>
                <c:pt idx="39">
                  <c:v>3.3898305084745762E-3</c:v>
                </c:pt>
                <c:pt idx="40">
                  <c:v>3.3333333333333335E-3</c:v>
                </c:pt>
                <c:pt idx="41">
                  <c:v>3.2786885245901639E-3</c:v>
                </c:pt>
                <c:pt idx="42">
                  <c:v>3.2258064516129032E-3</c:v>
                </c:pt>
                <c:pt idx="43">
                  <c:v>3.1746031746031746E-3</c:v>
                </c:pt>
                <c:pt idx="44">
                  <c:v>3.1250000000000002E-3</c:v>
                </c:pt>
                <c:pt idx="45">
                  <c:v>3.0769230769230769E-3</c:v>
                </c:pt>
                <c:pt idx="46">
                  <c:v>3.0303030303030303E-3</c:v>
                </c:pt>
                <c:pt idx="47">
                  <c:v>2.9850746268656717E-3</c:v>
                </c:pt>
                <c:pt idx="48">
                  <c:v>2.9411764705882353E-3</c:v>
                </c:pt>
                <c:pt idx="49">
                  <c:v>2.8985507246376812E-3</c:v>
                </c:pt>
                <c:pt idx="50">
                  <c:v>2.8571428571428571E-3</c:v>
                </c:pt>
                <c:pt idx="51">
                  <c:v>2.8169014084507044E-3</c:v>
                </c:pt>
                <c:pt idx="52">
                  <c:v>2.7777777777777779E-3</c:v>
                </c:pt>
                <c:pt idx="53">
                  <c:v>2.7397260273972603E-3</c:v>
                </c:pt>
                <c:pt idx="54">
                  <c:v>2.7027027027027029E-3</c:v>
                </c:pt>
                <c:pt idx="55">
                  <c:v>2.6666666666666666E-3</c:v>
                </c:pt>
                <c:pt idx="56">
                  <c:v>2.631578947368421E-3</c:v>
                </c:pt>
                <c:pt idx="57">
                  <c:v>2.5974025974025974E-3</c:v>
                </c:pt>
                <c:pt idx="58">
                  <c:v>2.5641025641025641E-3</c:v>
                </c:pt>
                <c:pt idx="59">
                  <c:v>2.5316455696202532E-3</c:v>
                </c:pt>
                <c:pt idx="60">
                  <c:v>2.5000000000000001E-3</c:v>
                </c:pt>
                <c:pt idx="61">
                  <c:v>2.4691358024691358E-3</c:v>
                </c:pt>
                <c:pt idx="62">
                  <c:v>2.4390243902439024E-3</c:v>
                </c:pt>
                <c:pt idx="63">
                  <c:v>2.4096385542168677E-3</c:v>
                </c:pt>
                <c:pt idx="64">
                  <c:v>2.3809523809523812E-3</c:v>
                </c:pt>
                <c:pt idx="65">
                  <c:v>2.352941176470588E-3</c:v>
                </c:pt>
                <c:pt idx="66">
                  <c:v>2.3255813953488372E-3</c:v>
                </c:pt>
                <c:pt idx="67">
                  <c:v>2.2988505747126436E-3</c:v>
                </c:pt>
                <c:pt idx="68">
                  <c:v>2.2727272727272726E-3</c:v>
                </c:pt>
                <c:pt idx="69">
                  <c:v>2.2471910112359553E-3</c:v>
                </c:pt>
                <c:pt idx="70">
                  <c:v>2.2222222222222222E-3</c:v>
                </c:pt>
                <c:pt idx="71">
                  <c:v>2.1978021978021978E-3</c:v>
                </c:pt>
                <c:pt idx="72">
                  <c:v>2.1739130434782609E-3</c:v>
                </c:pt>
                <c:pt idx="73">
                  <c:v>2.1505376344086021E-3</c:v>
                </c:pt>
                <c:pt idx="74">
                  <c:v>2.1276595744680851E-3</c:v>
                </c:pt>
                <c:pt idx="75">
                  <c:v>2.1052631578947368E-3</c:v>
                </c:pt>
                <c:pt idx="76">
                  <c:v>2.0833333333333333E-3</c:v>
                </c:pt>
                <c:pt idx="77">
                  <c:v>2.0618556701030928E-3</c:v>
                </c:pt>
                <c:pt idx="78">
                  <c:v>2.0408163265306124E-3</c:v>
                </c:pt>
                <c:pt idx="79">
                  <c:v>2.0202020202020202E-3</c:v>
                </c:pt>
                <c:pt idx="80">
                  <c:v>2E-3</c:v>
                </c:pt>
                <c:pt idx="81">
                  <c:v>1.9801980198019802E-3</c:v>
                </c:pt>
                <c:pt idx="82">
                  <c:v>1.9607843137254902E-3</c:v>
                </c:pt>
                <c:pt idx="83">
                  <c:v>1.9417475728155339E-3</c:v>
                </c:pt>
                <c:pt idx="84">
                  <c:v>1.9230769230769232E-3</c:v>
                </c:pt>
                <c:pt idx="85">
                  <c:v>1.9047619047619048E-3</c:v>
                </c:pt>
                <c:pt idx="86">
                  <c:v>1.8867924528301887E-3</c:v>
                </c:pt>
                <c:pt idx="87">
                  <c:v>1.869158878504673E-3</c:v>
                </c:pt>
                <c:pt idx="88">
                  <c:v>1.8518518518518519E-3</c:v>
                </c:pt>
                <c:pt idx="89">
                  <c:v>1.834862385321101E-3</c:v>
                </c:pt>
                <c:pt idx="90">
                  <c:v>1.8181818181818182E-3</c:v>
                </c:pt>
              </c:numCache>
            </c:numRef>
          </c:xVal>
          <c:yVal>
            <c:numRef>
              <c:f>SensorNum2!$D$60:$D$150</c:f>
              <c:numCache>
                <c:formatCode>0.00</c:formatCode>
                <c:ptCount val="91"/>
                <c:pt idx="0">
                  <c:v>257.0326</c:v>
                </c:pt>
                <c:pt idx="1">
                  <c:v>245.2878380952381</c:v>
                </c:pt>
                <c:pt idx="2">
                  <c:v>234.61078181818181</c:v>
                </c:pt>
                <c:pt idx="3">
                  <c:v>224.86216521739129</c:v>
                </c:pt>
                <c:pt idx="4">
                  <c:v>215.92593333333332</c:v>
                </c:pt>
                <c:pt idx="5">
                  <c:v>207.7046</c:v>
                </c:pt>
                <c:pt idx="6">
                  <c:v>200.11567692307693</c:v>
                </c:pt>
                <c:pt idx="7">
                  <c:v>193.0888962962963</c:v>
                </c:pt>
                <c:pt idx="8">
                  <c:v>186.56402857142857</c:v>
                </c:pt>
                <c:pt idx="9">
                  <c:v>180.48915172413791</c:v>
                </c:pt>
                <c:pt idx="10">
                  <c:v>174.81926666666666</c:v>
                </c:pt>
                <c:pt idx="11">
                  <c:v>169.51518064516128</c:v>
                </c:pt>
                <c:pt idx="12">
                  <c:v>164.54259999999999</c:v>
                </c:pt>
                <c:pt idx="13">
                  <c:v>159.87138787878786</c:v>
                </c:pt>
                <c:pt idx="14">
                  <c:v>155.47495294117647</c:v>
                </c:pt>
                <c:pt idx="15">
                  <c:v>151.32974285714283</c:v>
                </c:pt>
                <c:pt idx="16">
                  <c:v>147.41482222222223</c:v>
                </c:pt>
                <c:pt idx="17">
                  <c:v>143.71151891891893</c:v>
                </c:pt>
                <c:pt idx="18">
                  <c:v>140.20312631578946</c:v>
                </c:pt>
                <c:pt idx="19">
                  <c:v>136.87465128205127</c:v>
                </c:pt>
                <c:pt idx="20">
                  <c:v>133.71260000000001</c:v>
                </c:pt>
                <c:pt idx="21">
                  <c:v>130.70479512195121</c:v>
                </c:pt>
                <c:pt idx="22">
                  <c:v>127.84021904761906</c:v>
                </c:pt>
                <c:pt idx="23">
                  <c:v>125.10887906976744</c:v>
                </c:pt>
                <c:pt idx="24">
                  <c:v>122.50169090909091</c:v>
                </c:pt>
                <c:pt idx="25">
                  <c:v>120.01037777777778</c:v>
                </c:pt>
                <c:pt idx="26">
                  <c:v>117.62738260869565</c:v>
                </c:pt>
                <c:pt idx="27">
                  <c:v>115.3457914893617</c:v>
                </c:pt>
                <c:pt idx="28">
                  <c:v>113.15926666666667</c:v>
                </c:pt>
                <c:pt idx="29">
                  <c:v>111.06198775510205</c:v>
                </c:pt>
                <c:pt idx="30">
                  <c:v>109.04860000000001</c:v>
                </c:pt>
                <c:pt idx="31">
                  <c:v>107.11416862745098</c:v>
                </c:pt>
                <c:pt idx="32">
                  <c:v>105.25413846153847</c:v>
                </c:pt>
                <c:pt idx="33">
                  <c:v>103.46429811320755</c:v>
                </c:pt>
                <c:pt idx="34">
                  <c:v>101.74074814814816</c:v>
                </c:pt>
                <c:pt idx="35">
                  <c:v>100.07987272727273</c:v>
                </c:pt>
                <c:pt idx="36">
                  <c:v>98.478314285714291</c:v>
                </c:pt>
                <c:pt idx="37">
                  <c:v>96.93295087719298</c:v>
                </c:pt>
                <c:pt idx="38">
                  <c:v>95.440875862068964</c:v>
                </c:pt>
                <c:pt idx="39">
                  <c:v>93.999379661016945</c:v>
                </c:pt>
                <c:pt idx="40">
                  <c:v>92.60593333333334</c:v>
                </c:pt>
                <c:pt idx="41">
                  <c:v>91.258173770491808</c:v>
                </c:pt>
                <c:pt idx="42">
                  <c:v>89.953890322580648</c:v>
                </c:pt>
                <c:pt idx="43">
                  <c:v>88.691012698412706</c:v>
                </c:pt>
                <c:pt idx="44">
                  <c:v>87.467600000000004</c:v>
                </c:pt>
                <c:pt idx="45">
                  <c:v>86.281830769230766</c:v>
                </c:pt>
                <c:pt idx="46">
                  <c:v>85.131993939393936</c:v>
                </c:pt>
                <c:pt idx="47">
                  <c:v>84.016480597014933</c:v>
                </c:pt>
                <c:pt idx="48">
                  <c:v>82.933776470588242</c:v>
                </c:pt>
                <c:pt idx="49">
                  <c:v>81.88245507246377</c:v>
                </c:pt>
                <c:pt idx="50">
                  <c:v>80.861171428571424</c:v>
                </c:pt>
                <c:pt idx="51">
                  <c:v>79.868656338028174</c:v>
                </c:pt>
                <c:pt idx="52">
                  <c:v>78.903711111111122</c:v>
                </c:pt>
                <c:pt idx="53">
                  <c:v>77.965202739726024</c:v>
                </c:pt>
                <c:pt idx="54">
                  <c:v>77.052059459459471</c:v>
                </c:pt>
                <c:pt idx="55">
                  <c:v>76.163266666666672</c:v>
                </c:pt>
                <c:pt idx="56">
                  <c:v>75.297863157894739</c:v>
                </c:pt>
                <c:pt idx="57">
                  <c:v>74.45493766233767</c:v>
                </c:pt>
                <c:pt idx="58">
                  <c:v>73.633625641025645</c:v>
                </c:pt>
                <c:pt idx="59">
                  <c:v>72.833106329113917</c:v>
                </c:pt>
                <c:pt idx="60">
                  <c:v>72.052599999999998</c:v>
                </c:pt>
                <c:pt idx="61">
                  <c:v>71.291365432098758</c:v>
                </c:pt>
                <c:pt idx="62">
                  <c:v>70.548697560975612</c:v>
                </c:pt>
                <c:pt idx="63">
                  <c:v>69.823925301204824</c:v>
                </c:pt>
                <c:pt idx="64">
                  <c:v>69.116409523809523</c:v>
                </c:pt>
                <c:pt idx="65">
                  <c:v>68.425541176470588</c:v>
                </c:pt>
                <c:pt idx="66">
                  <c:v>67.750739534883721</c:v>
                </c:pt>
                <c:pt idx="67">
                  <c:v>67.091450574712638</c:v>
                </c:pt>
                <c:pt idx="68">
                  <c:v>66.447145454545449</c:v>
                </c:pt>
                <c:pt idx="69">
                  <c:v>65.817319101123601</c:v>
                </c:pt>
                <c:pt idx="70">
                  <c:v>65.201488888888889</c:v>
                </c:pt>
                <c:pt idx="71">
                  <c:v>64.5991934065934</c:v>
                </c:pt>
                <c:pt idx="72">
                  <c:v>64.009991304347821</c:v>
                </c:pt>
                <c:pt idx="73">
                  <c:v>63.433460215053763</c:v>
                </c:pt>
                <c:pt idx="74">
                  <c:v>62.869195744680852</c:v>
                </c:pt>
                <c:pt idx="75">
                  <c:v>62.316810526315791</c:v>
                </c:pt>
                <c:pt idx="76">
                  <c:v>61.775933333333334</c:v>
                </c:pt>
                <c:pt idx="77">
                  <c:v>61.246208247422686</c:v>
                </c:pt>
                <c:pt idx="78">
                  <c:v>60.727293877551027</c:v>
                </c:pt>
                <c:pt idx="79">
                  <c:v>60.218862626262627</c:v>
                </c:pt>
                <c:pt idx="80">
                  <c:v>59.720600000000005</c:v>
                </c:pt>
                <c:pt idx="81">
                  <c:v>59.232203960396042</c:v>
                </c:pt>
                <c:pt idx="82">
                  <c:v>58.753384313725491</c:v>
                </c:pt>
                <c:pt idx="83">
                  <c:v>58.283862135922327</c:v>
                </c:pt>
                <c:pt idx="84">
                  <c:v>57.823369230769238</c:v>
                </c:pt>
                <c:pt idx="85">
                  <c:v>57.371647619047621</c:v>
                </c:pt>
                <c:pt idx="86">
                  <c:v>56.928449056603775</c:v>
                </c:pt>
                <c:pt idx="87">
                  <c:v>56.493534579439256</c:v>
                </c:pt>
                <c:pt idx="88">
                  <c:v>56.066674074074079</c:v>
                </c:pt>
                <c:pt idx="89">
                  <c:v>55.647645871559639</c:v>
                </c:pt>
                <c:pt idx="90">
                  <c:v>55.236236363636365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733360"/>
        <c:axId val="249733752"/>
      </c:scatterChart>
      <c:valAx>
        <c:axId val="249733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Bit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733752"/>
        <c:crosses val="autoZero"/>
        <c:crossBetween val="midCat"/>
      </c:valAx>
      <c:valAx>
        <c:axId val="24973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Real Distance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733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Sensor01!$B$16:$B$40</c:f>
              <c:numCache>
                <c:formatCode>General</c:formatCode>
                <c:ptCount val="25"/>
                <c:pt idx="0" formatCode="0.00">
                  <c:v>2.88</c:v>
                </c:pt>
                <c:pt idx="1">
                  <c:v>14.23</c:v>
                </c:pt>
                <c:pt idx="2">
                  <c:v>23.29</c:v>
                </c:pt>
                <c:pt idx="3" formatCode="0.00">
                  <c:v>31.47</c:v>
                </c:pt>
                <c:pt idx="4" formatCode="0.00">
                  <c:v>39.56</c:v>
                </c:pt>
                <c:pt idx="5" formatCode="0.00">
                  <c:v>46.66</c:v>
                </c:pt>
                <c:pt idx="6" formatCode="0.00">
                  <c:v>55.52</c:v>
                </c:pt>
                <c:pt idx="7" formatCode="0.00">
                  <c:v>64.069999999999993</c:v>
                </c:pt>
                <c:pt idx="8" formatCode="0.00">
                  <c:v>72.930000000000007</c:v>
                </c:pt>
                <c:pt idx="9" formatCode="0.00">
                  <c:v>80.239999999999995</c:v>
                </c:pt>
                <c:pt idx="10" formatCode="0.00">
                  <c:v>88.11</c:v>
                </c:pt>
                <c:pt idx="11" formatCode="0.00">
                  <c:v>94.89</c:v>
                </c:pt>
                <c:pt idx="12" formatCode="0.00">
                  <c:v>105.59</c:v>
                </c:pt>
                <c:pt idx="13" formatCode="0.00">
                  <c:v>116.53</c:v>
                </c:pt>
                <c:pt idx="14" formatCode="0.00">
                  <c:v>125.83</c:v>
                </c:pt>
                <c:pt idx="15" formatCode="0.00">
                  <c:v>135.11000000000001</c:v>
                </c:pt>
                <c:pt idx="16" formatCode="0.00">
                  <c:v>145.88</c:v>
                </c:pt>
                <c:pt idx="17" formatCode="0.00">
                  <c:v>157.02000000000001</c:v>
                </c:pt>
                <c:pt idx="18" formatCode="0.00">
                  <c:v>164.86</c:v>
                </c:pt>
                <c:pt idx="19" formatCode="0.00">
                  <c:v>175.15</c:v>
                </c:pt>
                <c:pt idx="20" formatCode="0.00">
                  <c:v>184.69</c:v>
                </c:pt>
                <c:pt idx="21" formatCode="0.00">
                  <c:v>197.76</c:v>
                </c:pt>
                <c:pt idx="22" formatCode="0.00">
                  <c:v>210.35</c:v>
                </c:pt>
                <c:pt idx="23" formatCode="0.00">
                  <c:v>220.68</c:v>
                </c:pt>
                <c:pt idx="24" formatCode="0.00">
                  <c:v>231.11</c:v>
                </c:pt>
              </c:numCache>
            </c:numRef>
          </c:xVal>
          <c:yVal>
            <c:numRef>
              <c:f>Sensor01!$G$16:$G$40</c:f>
              <c:numCache>
                <c:formatCode>0.00000</c:formatCode>
                <c:ptCount val="25"/>
                <c:pt idx="0">
                  <c:v>2.008032128514056E-3</c:v>
                </c:pt>
                <c:pt idx="1">
                  <c:v>2.4213075060532689E-3</c:v>
                </c:pt>
                <c:pt idx="2">
                  <c:v>2.7777777777777779E-3</c:v>
                </c:pt>
                <c:pt idx="3">
                  <c:v>3.1152647975077881E-3</c:v>
                </c:pt>
                <c:pt idx="4">
                  <c:v>3.4482758620689655E-3</c:v>
                </c:pt>
                <c:pt idx="5">
                  <c:v>3.7735849056603774E-3</c:v>
                </c:pt>
                <c:pt idx="6">
                  <c:v>4.11522633744856E-3</c:v>
                </c:pt>
                <c:pt idx="7">
                  <c:v>4.4843049327354259E-3</c:v>
                </c:pt>
                <c:pt idx="8">
                  <c:v>4.7393364928909956E-3</c:v>
                </c:pt>
                <c:pt idx="9">
                  <c:v>5.0000000000000001E-3</c:v>
                </c:pt>
                <c:pt idx="10">
                  <c:v>5.3475935828877002E-3</c:v>
                </c:pt>
                <c:pt idx="11">
                  <c:v>5.681818181818182E-3</c:v>
                </c:pt>
                <c:pt idx="12">
                  <c:v>6.0975609756097563E-3</c:v>
                </c:pt>
                <c:pt idx="13">
                  <c:v>6.6225165562913907E-3</c:v>
                </c:pt>
                <c:pt idx="14">
                  <c:v>7.0422535211267607E-3</c:v>
                </c:pt>
                <c:pt idx="15">
                  <c:v>7.4074074074074077E-3</c:v>
                </c:pt>
                <c:pt idx="16">
                  <c:v>7.874015748031496E-3</c:v>
                </c:pt>
                <c:pt idx="17">
                  <c:v>8.4033613445378148E-3</c:v>
                </c:pt>
                <c:pt idx="18">
                  <c:v>9.0090090090090089E-3</c:v>
                </c:pt>
                <c:pt idx="19">
                  <c:v>9.3457943925233638E-3</c:v>
                </c:pt>
                <c:pt idx="20">
                  <c:v>9.7087378640776691E-3</c:v>
                </c:pt>
                <c:pt idx="21">
                  <c:v>1.0526315789473684E-2</c:v>
                </c:pt>
                <c:pt idx="22">
                  <c:v>1.1111111111111112E-2</c:v>
                </c:pt>
                <c:pt idx="23">
                  <c:v>1.1627906976744186E-2</c:v>
                </c:pt>
                <c:pt idx="24">
                  <c:v>1.2195121951219513E-2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734536"/>
        <c:axId val="249325176"/>
      </c:scatterChart>
      <c:valAx>
        <c:axId val="249734536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325176"/>
        <c:crosses val="autoZero"/>
        <c:crossBetween val="midCat"/>
      </c:valAx>
      <c:valAx>
        <c:axId val="24932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734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Sensor  01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Sensor 01 Dist vs Inverse Bit # (IBN)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396784664461384"/>
                  <c:y val="4.0750953192861513E-3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Sensor01!$G$16:$G$33</c:f>
              <c:numCache>
                <c:formatCode>0.00000</c:formatCode>
                <c:ptCount val="18"/>
                <c:pt idx="0">
                  <c:v>2.008032128514056E-3</c:v>
                </c:pt>
                <c:pt idx="1">
                  <c:v>2.4213075060532689E-3</c:v>
                </c:pt>
                <c:pt idx="2">
                  <c:v>2.7777777777777779E-3</c:v>
                </c:pt>
                <c:pt idx="3">
                  <c:v>3.1152647975077881E-3</c:v>
                </c:pt>
                <c:pt idx="4">
                  <c:v>3.4482758620689655E-3</c:v>
                </c:pt>
                <c:pt idx="5">
                  <c:v>3.7735849056603774E-3</c:v>
                </c:pt>
                <c:pt idx="6">
                  <c:v>4.11522633744856E-3</c:v>
                </c:pt>
                <c:pt idx="7">
                  <c:v>4.4843049327354259E-3</c:v>
                </c:pt>
                <c:pt idx="8">
                  <c:v>4.7393364928909956E-3</c:v>
                </c:pt>
                <c:pt idx="9">
                  <c:v>5.0000000000000001E-3</c:v>
                </c:pt>
                <c:pt idx="10">
                  <c:v>5.3475935828877002E-3</c:v>
                </c:pt>
                <c:pt idx="11">
                  <c:v>5.681818181818182E-3</c:v>
                </c:pt>
                <c:pt idx="12">
                  <c:v>6.0975609756097563E-3</c:v>
                </c:pt>
                <c:pt idx="13">
                  <c:v>6.6225165562913907E-3</c:v>
                </c:pt>
                <c:pt idx="14">
                  <c:v>7.0422535211267607E-3</c:v>
                </c:pt>
                <c:pt idx="15">
                  <c:v>7.4074074074074077E-3</c:v>
                </c:pt>
                <c:pt idx="16">
                  <c:v>7.874015748031496E-3</c:v>
                </c:pt>
                <c:pt idx="17">
                  <c:v>8.4033613445378148E-3</c:v>
                </c:pt>
              </c:numCache>
            </c:numRef>
          </c:xVal>
          <c:yVal>
            <c:numRef>
              <c:f>Sensor01!$C$16:$C$33</c:f>
              <c:numCache>
                <c:formatCode>0.00</c:formatCode>
                <c:ptCount val="18"/>
                <c:pt idx="0">
                  <c:v>54.18</c:v>
                </c:pt>
                <c:pt idx="1">
                  <c:v>65.53</c:v>
                </c:pt>
                <c:pt idx="2">
                  <c:v>74.59</c:v>
                </c:pt>
                <c:pt idx="3">
                  <c:v>82.77</c:v>
                </c:pt>
                <c:pt idx="4">
                  <c:v>90.86</c:v>
                </c:pt>
                <c:pt idx="5">
                  <c:v>97.96</c:v>
                </c:pt>
                <c:pt idx="6">
                  <c:v>106.82</c:v>
                </c:pt>
                <c:pt idx="7">
                  <c:v>115.36999999999999</c:v>
                </c:pt>
                <c:pt idx="8">
                  <c:v>124.23</c:v>
                </c:pt>
                <c:pt idx="9">
                  <c:v>131.54</c:v>
                </c:pt>
                <c:pt idx="10">
                  <c:v>139.41</c:v>
                </c:pt>
                <c:pt idx="11">
                  <c:v>146.19</c:v>
                </c:pt>
                <c:pt idx="12">
                  <c:v>156.88999999999999</c:v>
                </c:pt>
                <c:pt idx="13">
                  <c:v>167.82999999999998</c:v>
                </c:pt>
                <c:pt idx="14">
                  <c:v>177.13</c:v>
                </c:pt>
                <c:pt idx="15">
                  <c:v>186.41000000000003</c:v>
                </c:pt>
                <c:pt idx="16">
                  <c:v>197.18</c:v>
                </c:pt>
                <c:pt idx="17">
                  <c:v>208.32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327528"/>
        <c:axId val="249327920"/>
      </c:scatterChart>
      <c:valAx>
        <c:axId val="249327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Bit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327920"/>
        <c:crosses val="autoZero"/>
        <c:crossBetween val="midCat"/>
      </c:valAx>
      <c:valAx>
        <c:axId val="24932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Real distance[mm]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327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Sensor06!$B$15:$B$39</c:f>
              <c:numCache>
                <c:formatCode>General</c:formatCode>
                <c:ptCount val="25"/>
                <c:pt idx="0" formatCode="0.00">
                  <c:v>5.26</c:v>
                </c:pt>
                <c:pt idx="1">
                  <c:v>12.72</c:v>
                </c:pt>
                <c:pt idx="2">
                  <c:v>17.850000000000001</c:v>
                </c:pt>
                <c:pt idx="3" formatCode="0.00">
                  <c:v>28.18</c:v>
                </c:pt>
                <c:pt idx="4" formatCode="0.00">
                  <c:v>38.15</c:v>
                </c:pt>
                <c:pt idx="5" formatCode="0.00">
                  <c:v>48.44</c:v>
                </c:pt>
                <c:pt idx="6" formatCode="0.00">
                  <c:v>58.4</c:v>
                </c:pt>
                <c:pt idx="7" formatCode="0.00">
                  <c:v>68.58</c:v>
                </c:pt>
                <c:pt idx="8" formatCode="0.00">
                  <c:v>78.8</c:v>
                </c:pt>
                <c:pt idx="9" formatCode="0.00">
                  <c:v>88.2</c:v>
                </c:pt>
                <c:pt idx="10" formatCode="0.00">
                  <c:v>98.54</c:v>
                </c:pt>
                <c:pt idx="11" formatCode="0.00">
                  <c:v>108.4</c:v>
                </c:pt>
                <c:pt idx="12" formatCode="0.00">
                  <c:v>118.13</c:v>
                </c:pt>
                <c:pt idx="13" formatCode="0.00">
                  <c:v>128.26</c:v>
                </c:pt>
                <c:pt idx="14" formatCode="0.00">
                  <c:v>138.24</c:v>
                </c:pt>
                <c:pt idx="15" formatCode="0.00">
                  <c:v>148.37</c:v>
                </c:pt>
                <c:pt idx="16" formatCode="0.00">
                  <c:v>158.47999999999999</c:v>
                </c:pt>
                <c:pt idx="17" formatCode="0.00">
                  <c:v>168.83</c:v>
                </c:pt>
                <c:pt idx="18" formatCode="0.00">
                  <c:v>178.27</c:v>
                </c:pt>
                <c:pt idx="19" formatCode="0.00">
                  <c:v>188.21</c:v>
                </c:pt>
                <c:pt idx="20" formatCode="0.00">
                  <c:v>198.52</c:v>
                </c:pt>
                <c:pt idx="21" formatCode="0.00">
                  <c:v>208.48</c:v>
                </c:pt>
                <c:pt idx="22" formatCode="0.00">
                  <c:v>218.16</c:v>
                </c:pt>
                <c:pt idx="23" formatCode="0.00">
                  <c:v>224.95</c:v>
                </c:pt>
                <c:pt idx="24" formatCode="0.00">
                  <c:v>228.41</c:v>
                </c:pt>
              </c:numCache>
            </c:numRef>
          </c:xVal>
          <c:yVal>
            <c:numRef>
              <c:f>Sensor06!$G$15:$G$39</c:f>
              <c:numCache>
                <c:formatCode>0.00000</c:formatCode>
                <c:ptCount val="25"/>
                <c:pt idx="0">
                  <c:v>1.976284584980237E-3</c:v>
                </c:pt>
                <c:pt idx="1">
                  <c:v>2.232142857142857E-3</c:v>
                </c:pt>
                <c:pt idx="2">
                  <c:v>2.4330900243309003E-3</c:v>
                </c:pt>
                <c:pt idx="3">
                  <c:v>2.8328611898016999E-3</c:v>
                </c:pt>
                <c:pt idx="4">
                  <c:v>3.2258064516129032E-3</c:v>
                </c:pt>
                <c:pt idx="5">
                  <c:v>3.6363636363636364E-3</c:v>
                </c:pt>
                <c:pt idx="6">
                  <c:v>4.0000000000000001E-3</c:v>
                </c:pt>
                <c:pt idx="7">
                  <c:v>4.4247787610619468E-3</c:v>
                </c:pt>
                <c:pt idx="8">
                  <c:v>4.7619047619047623E-3</c:v>
                </c:pt>
                <c:pt idx="9">
                  <c:v>5.1282051282051282E-3</c:v>
                </c:pt>
                <c:pt idx="10">
                  <c:v>5.5865921787709499E-3</c:v>
                </c:pt>
                <c:pt idx="11">
                  <c:v>5.9880239520958087E-3</c:v>
                </c:pt>
                <c:pt idx="12">
                  <c:v>6.2893081761006293E-3</c:v>
                </c:pt>
                <c:pt idx="13">
                  <c:v>6.8493150684931503E-3</c:v>
                </c:pt>
                <c:pt idx="14">
                  <c:v>7.246376811594203E-3</c:v>
                </c:pt>
                <c:pt idx="15">
                  <c:v>7.9365079365079361E-3</c:v>
                </c:pt>
                <c:pt idx="16">
                  <c:v>8.1967213114754103E-3</c:v>
                </c:pt>
                <c:pt idx="17">
                  <c:v>8.8495575221238937E-3</c:v>
                </c:pt>
                <c:pt idx="18">
                  <c:v>9.5238095238095247E-3</c:v>
                </c:pt>
                <c:pt idx="19">
                  <c:v>9.9009900990099011E-3</c:v>
                </c:pt>
                <c:pt idx="20">
                  <c:v>1.0309278350515464E-2</c:v>
                </c:pt>
                <c:pt idx="21">
                  <c:v>1.0638297872340425E-2</c:v>
                </c:pt>
                <c:pt idx="22">
                  <c:v>1.1235955056179775E-2</c:v>
                </c:pt>
                <c:pt idx="23">
                  <c:v>1.1627906976744186E-2</c:v>
                </c:pt>
                <c:pt idx="24">
                  <c:v>1.2345679012345678E-2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550704"/>
        <c:axId val="249551096"/>
      </c:scatterChart>
      <c:valAx>
        <c:axId val="24955070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551096"/>
        <c:crosses val="autoZero"/>
        <c:crossBetween val="midCat"/>
      </c:valAx>
      <c:valAx>
        <c:axId val="24955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550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Sensor 06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Sensor 06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58352997673398"/>
                  <c:y val="4.5152585752592338E-2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Sensor06!$G$15:$G$31</c:f>
              <c:numCache>
                <c:formatCode>0.00000</c:formatCode>
                <c:ptCount val="17"/>
                <c:pt idx="0">
                  <c:v>1.976284584980237E-3</c:v>
                </c:pt>
                <c:pt idx="1">
                  <c:v>2.232142857142857E-3</c:v>
                </c:pt>
                <c:pt idx="2">
                  <c:v>2.4330900243309003E-3</c:v>
                </c:pt>
                <c:pt idx="3">
                  <c:v>2.8328611898016999E-3</c:v>
                </c:pt>
                <c:pt idx="4">
                  <c:v>3.2258064516129032E-3</c:v>
                </c:pt>
                <c:pt idx="5">
                  <c:v>3.6363636363636364E-3</c:v>
                </c:pt>
                <c:pt idx="6">
                  <c:v>4.0000000000000001E-3</c:v>
                </c:pt>
                <c:pt idx="7">
                  <c:v>4.4247787610619468E-3</c:v>
                </c:pt>
                <c:pt idx="8">
                  <c:v>4.7619047619047623E-3</c:v>
                </c:pt>
                <c:pt idx="9">
                  <c:v>5.1282051282051282E-3</c:v>
                </c:pt>
                <c:pt idx="10">
                  <c:v>5.5865921787709499E-3</c:v>
                </c:pt>
                <c:pt idx="11">
                  <c:v>5.9880239520958087E-3</c:v>
                </c:pt>
                <c:pt idx="12">
                  <c:v>6.2893081761006293E-3</c:v>
                </c:pt>
                <c:pt idx="13">
                  <c:v>6.8493150684931503E-3</c:v>
                </c:pt>
                <c:pt idx="14">
                  <c:v>7.246376811594203E-3</c:v>
                </c:pt>
                <c:pt idx="15">
                  <c:v>7.9365079365079361E-3</c:v>
                </c:pt>
                <c:pt idx="16">
                  <c:v>8.1967213114754103E-3</c:v>
                </c:pt>
              </c:numCache>
            </c:numRef>
          </c:xVal>
          <c:yVal>
            <c:numRef>
              <c:f>Sensor06!$C$15:$C$31</c:f>
              <c:numCache>
                <c:formatCode>0.00</c:formatCode>
                <c:ptCount val="17"/>
                <c:pt idx="0">
                  <c:v>56.559999999999995</c:v>
                </c:pt>
                <c:pt idx="1">
                  <c:v>64.02</c:v>
                </c:pt>
                <c:pt idx="2">
                  <c:v>69.150000000000006</c:v>
                </c:pt>
                <c:pt idx="3">
                  <c:v>79.47999999999999</c:v>
                </c:pt>
                <c:pt idx="4">
                  <c:v>89.449999999999989</c:v>
                </c:pt>
                <c:pt idx="5">
                  <c:v>99.74</c:v>
                </c:pt>
                <c:pt idx="6">
                  <c:v>109.69999999999999</c:v>
                </c:pt>
                <c:pt idx="7">
                  <c:v>119.88</c:v>
                </c:pt>
                <c:pt idx="8">
                  <c:v>130.1</c:v>
                </c:pt>
                <c:pt idx="9">
                  <c:v>139.5</c:v>
                </c:pt>
                <c:pt idx="10">
                  <c:v>149.84</c:v>
                </c:pt>
                <c:pt idx="11">
                  <c:v>159.69999999999999</c:v>
                </c:pt>
                <c:pt idx="12">
                  <c:v>169.43</c:v>
                </c:pt>
                <c:pt idx="13">
                  <c:v>179.56</c:v>
                </c:pt>
                <c:pt idx="14">
                  <c:v>189.54000000000002</c:v>
                </c:pt>
                <c:pt idx="15">
                  <c:v>199.67000000000002</c:v>
                </c:pt>
                <c:pt idx="16">
                  <c:v>209.77999999999997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327136"/>
        <c:axId val="249326744"/>
      </c:scatterChart>
      <c:valAx>
        <c:axId val="24932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Bit number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326744"/>
        <c:crosses val="autoZero"/>
        <c:crossBetween val="midCat"/>
      </c:valAx>
      <c:valAx>
        <c:axId val="24932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Real distance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3271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Sensor02!$D$17:$D$37</c:f>
              <c:numCache>
                <c:formatCode>0.00</c:formatCode>
                <c:ptCount val="21"/>
                <c:pt idx="0">
                  <c:v>58.25</c:v>
                </c:pt>
                <c:pt idx="1">
                  <c:v>67.42</c:v>
                </c:pt>
                <c:pt idx="2">
                  <c:v>77.47</c:v>
                </c:pt>
                <c:pt idx="3">
                  <c:v>87.449999999999989</c:v>
                </c:pt>
                <c:pt idx="4">
                  <c:v>97.62</c:v>
                </c:pt>
                <c:pt idx="5">
                  <c:v>107.50999999999999</c:v>
                </c:pt>
                <c:pt idx="6">
                  <c:v>117.48</c:v>
                </c:pt>
                <c:pt idx="7">
                  <c:v>127.67999999999999</c:v>
                </c:pt>
                <c:pt idx="8">
                  <c:v>137.5</c:v>
                </c:pt>
                <c:pt idx="9">
                  <c:v>147.51999999999998</c:v>
                </c:pt>
                <c:pt idx="10">
                  <c:v>157.43</c:v>
                </c:pt>
                <c:pt idx="11">
                  <c:v>167.82</c:v>
                </c:pt>
                <c:pt idx="12">
                  <c:v>177.64999999999998</c:v>
                </c:pt>
                <c:pt idx="13">
                  <c:v>187.60000000000002</c:v>
                </c:pt>
                <c:pt idx="14">
                  <c:v>198.13</c:v>
                </c:pt>
                <c:pt idx="15">
                  <c:v>207.75</c:v>
                </c:pt>
                <c:pt idx="16">
                  <c:v>218.21999999999997</c:v>
                </c:pt>
                <c:pt idx="17">
                  <c:v>227.8</c:v>
                </c:pt>
                <c:pt idx="18">
                  <c:v>237.49</c:v>
                </c:pt>
                <c:pt idx="19">
                  <c:v>248.13</c:v>
                </c:pt>
                <c:pt idx="20">
                  <c:v>258.19</c:v>
                </c:pt>
              </c:numCache>
            </c:numRef>
          </c:xVal>
          <c:yVal>
            <c:numRef>
              <c:f>Sensor02!$H$17:$H$37</c:f>
              <c:numCache>
                <c:formatCode>0.00000</c:formatCode>
                <c:ptCount val="21"/>
                <c:pt idx="0">
                  <c:v>2.0491803278688526E-3</c:v>
                </c:pt>
                <c:pt idx="1">
                  <c:v>2.3752969121140144E-3</c:v>
                </c:pt>
                <c:pt idx="2">
                  <c:v>2.7548209366391185E-3</c:v>
                </c:pt>
                <c:pt idx="3">
                  <c:v>3.1746031746031746E-3</c:v>
                </c:pt>
                <c:pt idx="4">
                  <c:v>3.5714285714285713E-3</c:v>
                </c:pt>
                <c:pt idx="5">
                  <c:v>3.9215686274509803E-3</c:v>
                </c:pt>
                <c:pt idx="6">
                  <c:v>4.3103448275862068E-3</c:v>
                </c:pt>
                <c:pt idx="7">
                  <c:v>4.7169811320754715E-3</c:v>
                </c:pt>
                <c:pt idx="8">
                  <c:v>5.0000000000000001E-3</c:v>
                </c:pt>
                <c:pt idx="9">
                  <c:v>5.434782608695652E-3</c:v>
                </c:pt>
                <c:pt idx="10">
                  <c:v>5.8139534883720929E-3</c:v>
                </c:pt>
                <c:pt idx="11">
                  <c:v>6.2500000000000003E-3</c:v>
                </c:pt>
                <c:pt idx="12">
                  <c:v>6.8027210884353739E-3</c:v>
                </c:pt>
                <c:pt idx="13">
                  <c:v>7.246376811594203E-3</c:v>
                </c:pt>
                <c:pt idx="14">
                  <c:v>7.6335877862595417E-3</c:v>
                </c:pt>
                <c:pt idx="15">
                  <c:v>8.1967213114754103E-3</c:v>
                </c:pt>
                <c:pt idx="16">
                  <c:v>8.771929824561403E-3</c:v>
                </c:pt>
                <c:pt idx="17">
                  <c:v>9.0909090909090905E-3</c:v>
                </c:pt>
                <c:pt idx="18">
                  <c:v>9.8039215686274508E-3</c:v>
                </c:pt>
                <c:pt idx="19">
                  <c:v>1.020408163265306E-2</c:v>
                </c:pt>
                <c:pt idx="20">
                  <c:v>1.0638297872340425E-2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328704"/>
        <c:axId val="249325960"/>
      </c:scatterChart>
      <c:valAx>
        <c:axId val="24932870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325960"/>
        <c:crosses val="autoZero"/>
        <c:crossBetween val="midCat"/>
      </c:valAx>
      <c:valAx>
        <c:axId val="24932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328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Senor02 Dist vs IBN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684289274402043"/>
                  <c:y val="0.11940200764194464"/>
                </c:manualLayout>
              </c:layout>
              <c:numFmt formatCode="0.00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Sensor02!$H$17:$H$29</c:f>
              <c:numCache>
                <c:formatCode>0.00000</c:formatCode>
                <c:ptCount val="13"/>
                <c:pt idx="0">
                  <c:v>2.0491803278688526E-3</c:v>
                </c:pt>
                <c:pt idx="1">
                  <c:v>2.3752969121140144E-3</c:v>
                </c:pt>
                <c:pt idx="2">
                  <c:v>2.7548209366391185E-3</c:v>
                </c:pt>
                <c:pt idx="3">
                  <c:v>3.1746031746031746E-3</c:v>
                </c:pt>
                <c:pt idx="4">
                  <c:v>3.5714285714285713E-3</c:v>
                </c:pt>
                <c:pt idx="5">
                  <c:v>3.9215686274509803E-3</c:v>
                </c:pt>
                <c:pt idx="6">
                  <c:v>4.3103448275862068E-3</c:v>
                </c:pt>
                <c:pt idx="7">
                  <c:v>4.7169811320754715E-3</c:v>
                </c:pt>
                <c:pt idx="8">
                  <c:v>5.0000000000000001E-3</c:v>
                </c:pt>
                <c:pt idx="9">
                  <c:v>5.434782608695652E-3</c:v>
                </c:pt>
                <c:pt idx="10">
                  <c:v>5.8139534883720929E-3</c:v>
                </c:pt>
                <c:pt idx="11">
                  <c:v>6.2500000000000003E-3</c:v>
                </c:pt>
                <c:pt idx="12">
                  <c:v>6.8027210884353739E-3</c:v>
                </c:pt>
              </c:numCache>
            </c:numRef>
          </c:xVal>
          <c:yVal>
            <c:numRef>
              <c:f>Sensor02!$D$17:$D$29</c:f>
              <c:numCache>
                <c:formatCode>0.00</c:formatCode>
                <c:ptCount val="13"/>
                <c:pt idx="0">
                  <c:v>58.25</c:v>
                </c:pt>
                <c:pt idx="1">
                  <c:v>67.42</c:v>
                </c:pt>
                <c:pt idx="2">
                  <c:v>77.47</c:v>
                </c:pt>
                <c:pt idx="3">
                  <c:v>87.449999999999989</c:v>
                </c:pt>
                <c:pt idx="4">
                  <c:v>97.62</c:v>
                </c:pt>
                <c:pt idx="5">
                  <c:v>107.50999999999999</c:v>
                </c:pt>
                <c:pt idx="6">
                  <c:v>117.48</c:v>
                </c:pt>
                <c:pt idx="7">
                  <c:v>127.67999999999999</c:v>
                </c:pt>
                <c:pt idx="8">
                  <c:v>137.5</c:v>
                </c:pt>
                <c:pt idx="9">
                  <c:v>147.51999999999998</c:v>
                </c:pt>
                <c:pt idx="10">
                  <c:v>157.43</c:v>
                </c:pt>
                <c:pt idx="11">
                  <c:v>167.82</c:v>
                </c:pt>
                <c:pt idx="12">
                  <c:v>177.64999999999998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552272"/>
        <c:axId val="249552664"/>
      </c:scatterChart>
      <c:valAx>
        <c:axId val="24955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Inverse Bit Number [IBN]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552664"/>
        <c:crosses val="autoZero"/>
        <c:crossBetween val="midCat"/>
      </c:valAx>
      <c:valAx>
        <c:axId val="24955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[mm]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552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24</xdr:row>
      <xdr:rowOff>185737</xdr:rowOff>
    </xdr:from>
    <xdr:to>
      <xdr:col>31</xdr:col>
      <xdr:colOff>219075</xdr:colOff>
      <xdr:row>46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23</xdr:row>
      <xdr:rowOff>128586</xdr:rowOff>
    </xdr:from>
    <xdr:to>
      <xdr:col>22</xdr:col>
      <xdr:colOff>171450</xdr:colOff>
      <xdr:row>47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4761</xdr:colOff>
      <xdr:row>51</xdr:row>
      <xdr:rowOff>185736</xdr:rowOff>
    </xdr:from>
    <xdr:to>
      <xdr:col>23</xdr:col>
      <xdr:colOff>152400</xdr:colOff>
      <xdr:row>77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61911</xdr:colOff>
      <xdr:row>14</xdr:row>
      <xdr:rowOff>166687</xdr:rowOff>
    </xdr:from>
    <xdr:to>
      <xdr:col>19</xdr:col>
      <xdr:colOff>504824</xdr:colOff>
      <xdr:row>37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4761</xdr:colOff>
      <xdr:row>38</xdr:row>
      <xdr:rowOff>4762</xdr:rowOff>
    </xdr:from>
    <xdr:to>
      <xdr:col>24</xdr:col>
      <xdr:colOff>152400</xdr:colOff>
      <xdr:row>65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14</xdr:row>
      <xdr:rowOff>23811</xdr:rowOff>
    </xdr:from>
    <xdr:to>
      <xdr:col>19</xdr:col>
      <xdr:colOff>200025</xdr:colOff>
      <xdr:row>33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35</xdr:row>
      <xdr:rowOff>157162</xdr:rowOff>
    </xdr:from>
    <xdr:to>
      <xdr:col>22</xdr:col>
      <xdr:colOff>438150</xdr:colOff>
      <xdr:row>62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595311</xdr:colOff>
      <xdr:row>17</xdr:row>
      <xdr:rowOff>147637</xdr:rowOff>
    </xdr:from>
    <xdr:to>
      <xdr:col>20</xdr:col>
      <xdr:colOff>457200</xdr:colOff>
      <xdr:row>36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604837</xdr:colOff>
      <xdr:row>38</xdr:row>
      <xdr:rowOff>14287</xdr:rowOff>
    </xdr:from>
    <xdr:to>
      <xdr:col>23</xdr:col>
      <xdr:colOff>142875</xdr:colOff>
      <xdr:row>61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109537</xdr:colOff>
      <xdr:row>15</xdr:row>
      <xdr:rowOff>157162</xdr:rowOff>
    </xdr:from>
    <xdr:to>
      <xdr:col>20</xdr:col>
      <xdr:colOff>238125</xdr:colOff>
      <xdr:row>37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595311</xdr:colOff>
      <xdr:row>39</xdr:row>
      <xdr:rowOff>23812</xdr:rowOff>
    </xdr:from>
    <xdr:to>
      <xdr:col>21</xdr:col>
      <xdr:colOff>447674</xdr:colOff>
      <xdr:row>65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585787</xdr:colOff>
      <xdr:row>15</xdr:row>
      <xdr:rowOff>147637</xdr:rowOff>
    </xdr:from>
    <xdr:to>
      <xdr:col>20</xdr:col>
      <xdr:colOff>314325</xdr:colOff>
      <xdr:row>37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328612</xdr:colOff>
      <xdr:row>39</xdr:row>
      <xdr:rowOff>138111</xdr:rowOff>
    </xdr:from>
    <xdr:to>
      <xdr:col>14</xdr:col>
      <xdr:colOff>190500</xdr:colOff>
      <xdr:row>64</xdr:row>
      <xdr:rowOff>142874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395286</xdr:colOff>
      <xdr:row>15</xdr:row>
      <xdr:rowOff>147637</xdr:rowOff>
    </xdr:from>
    <xdr:to>
      <xdr:col>19</xdr:col>
      <xdr:colOff>95249</xdr:colOff>
      <xdr:row>39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185737</xdr:colOff>
      <xdr:row>41</xdr:row>
      <xdr:rowOff>14287</xdr:rowOff>
    </xdr:from>
    <xdr:to>
      <xdr:col>19</xdr:col>
      <xdr:colOff>161925</xdr:colOff>
      <xdr:row>63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609598</xdr:colOff>
      <xdr:row>25</xdr:row>
      <xdr:rowOff>4759</xdr:rowOff>
    </xdr:from>
    <xdr:to>
      <xdr:col>28</xdr:col>
      <xdr:colOff>180975</xdr:colOff>
      <xdr:row>93</xdr:row>
      <xdr:rowOff>85724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0"/>
  <sheetViews>
    <sheetView topLeftCell="A49" workbookViewId="0">
      <selection activeCell="M20" sqref="M20"/>
    </sheetView>
  </sheetViews>
  <sheetFormatPr defaultRowHeight="15" x14ac:dyDescent="0.25"/>
  <cols>
    <col min="2" max="2" width="11.42578125" customWidth="1"/>
    <col min="3" max="3" width="11.28515625" bestFit="1" customWidth="1"/>
    <col min="5" max="5" width="11.5703125" bestFit="1" customWidth="1"/>
    <col min="6" max="6" width="10.7109375" customWidth="1"/>
    <col min="10" max="10" width="12" customWidth="1"/>
  </cols>
  <sheetData>
    <row r="2" spans="1:9" x14ac:dyDescent="0.25">
      <c r="B2">
        <v>2017</v>
      </c>
    </row>
    <row r="4" spans="1:9" x14ac:dyDescent="0.25">
      <c r="B4" s="1">
        <v>42744</v>
      </c>
      <c r="C4" s="1"/>
    </row>
    <row r="6" spans="1:9" x14ac:dyDescent="0.25">
      <c r="B6" t="s">
        <v>0</v>
      </c>
    </row>
    <row r="10" spans="1:9" x14ac:dyDescent="0.25">
      <c r="B10" t="s">
        <v>1</v>
      </c>
    </row>
    <row r="11" spans="1:9" x14ac:dyDescent="0.25">
      <c r="F11" s="1">
        <v>42744</v>
      </c>
      <c r="H11" t="s">
        <v>2</v>
      </c>
    </row>
    <row r="12" spans="1:9" x14ac:dyDescent="0.25">
      <c r="H12" t="s">
        <v>13</v>
      </c>
    </row>
    <row r="13" spans="1:9" x14ac:dyDescent="0.25">
      <c r="B13" t="s">
        <v>3</v>
      </c>
    </row>
    <row r="16" spans="1:9" x14ac:dyDescent="0.25">
      <c r="A16" s="15" t="s">
        <v>4</v>
      </c>
      <c r="B16" t="s">
        <v>5</v>
      </c>
      <c r="I16" t="s">
        <v>14</v>
      </c>
    </row>
    <row r="17" spans="1:9" x14ac:dyDescent="0.25">
      <c r="A17" s="15"/>
      <c r="B17" t="s">
        <v>6</v>
      </c>
      <c r="C17" t="s">
        <v>16</v>
      </c>
      <c r="D17" t="s">
        <v>7</v>
      </c>
      <c r="F17" t="s">
        <v>8</v>
      </c>
      <c r="G17" t="s">
        <v>9</v>
      </c>
      <c r="I17" t="s">
        <v>15</v>
      </c>
    </row>
    <row r="18" spans="1:9" x14ac:dyDescent="0.25">
      <c r="B18" t="s">
        <v>10</v>
      </c>
      <c r="C18" t="s">
        <v>17</v>
      </c>
      <c r="F18" t="s">
        <v>42</v>
      </c>
      <c r="G18" t="s">
        <v>11</v>
      </c>
      <c r="H18" t="s">
        <v>10</v>
      </c>
      <c r="I18" t="s">
        <v>12</v>
      </c>
    </row>
    <row r="19" spans="1:9" x14ac:dyDescent="0.25">
      <c r="A19" s="2"/>
      <c r="B19" s="2"/>
      <c r="C19" s="2"/>
      <c r="D19" s="2"/>
      <c r="E19" s="2"/>
      <c r="F19" s="2"/>
      <c r="G19" s="2"/>
      <c r="H19" s="2"/>
    </row>
    <row r="20" spans="1:9" x14ac:dyDescent="0.25">
      <c r="A20" s="2"/>
      <c r="B20" s="2"/>
      <c r="C20" s="2"/>
      <c r="D20" s="2"/>
      <c r="E20" s="2"/>
      <c r="F20" s="2"/>
      <c r="G20" s="2"/>
      <c r="H20" s="2"/>
    </row>
    <row r="21" spans="1:9" x14ac:dyDescent="0.25">
      <c r="A21" s="2"/>
      <c r="B21" s="2"/>
      <c r="C21" s="2"/>
      <c r="D21" s="2"/>
      <c r="E21" s="2"/>
      <c r="F21" s="2"/>
      <c r="G21" s="2"/>
      <c r="H21" s="2"/>
    </row>
    <row r="22" spans="1:9" x14ac:dyDescent="0.25">
      <c r="A22" s="2">
        <v>1.55</v>
      </c>
      <c r="B22" s="2">
        <f>A22+51.3</f>
        <v>52.849999999999994</v>
      </c>
      <c r="C22" s="2">
        <v>2.61</v>
      </c>
      <c r="D22" s="2" t="s">
        <v>18</v>
      </c>
      <c r="E22" s="2"/>
      <c r="F22" s="3"/>
      <c r="G22" s="2"/>
      <c r="H22" s="2">
        <f>G22*10</f>
        <v>0</v>
      </c>
    </row>
    <row r="23" spans="1:9" x14ac:dyDescent="0.25">
      <c r="A23">
        <v>5.13</v>
      </c>
      <c r="B23" s="2">
        <f t="shared" ref="B23:B51" si="0">A23+51.3</f>
        <v>56.43</v>
      </c>
      <c r="C23">
        <v>2.46</v>
      </c>
      <c r="D23">
        <v>501</v>
      </c>
      <c r="E23" s="4">
        <v>508</v>
      </c>
      <c r="F23" s="3">
        <f>1/D23</f>
        <v>1.996007984031936E-3</v>
      </c>
      <c r="G23" s="2">
        <v>4.24</v>
      </c>
      <c r="H23" s="2">
        <f t="shared" ref="H23:H51" si="1">G23*10</f>
        <v>42.400000000000006</v>
      </c>
    </row>
    <row r="24" spans="1:9" x14ac:dyDescent="0.25">
      <c r="A24">
        <v>12.33</v>
      </c>
      <c r="B24" s="2">
        <f t="shared" si="0"/>
        <v>63.629999999999995</v>
      </c>
      <c r="C24">
        <v>2.17</v>
      </c>
      <c r="D24">
        <v>445</v>
      </c>
      <c r="E24" s="4">
        <v>455</v>
      </c>
      <c r="F24" s="3">
        <f t="shared" ref="F24:F51" si="2">1/D24</f>
        <v>2.2471910112359553E-3</v>
      </c>
      <c r="G24" s="2">
        <v>4.78</v>
      </c>
      <c r="H24" s="2">
        <f t="shared" si="1"/>
        <v>47.800000000000004</v>
      </c>
    </row>
    <row r="25" spans="1:9" x14ac:dyDescent="0.25">
      <c r="A25" s="2">
        <v>22.38</v>
      </c>
      <c r="B25" s="2">
        <f t="shared" si="0"/>
        <v>73.679999999999993</v>
      </c>
      <c r="C25" s="2">
        <v>1.86</v>
      </c>
      <c r="D25">
        <v>381</v>
      </c>
      <c r="E25" s="4"/>
      <c r="F25" s="3">
        <f t="shared" si="2"/>
        <v>2.6246719160104987E-3</v>
      </c>
      <c r="G25" s="2">
        <v>5.61</v>
      </c>
      <c r="H25" s="2">
        <f t="shared" si="1"/>
        <v>56.1</v>
      </c>
    </row>
    <row r="26" spans="1:9" x14ac:dyDescent="0.25">
      <c r="A26" s="2">
        <v>28.94</v>
      </c>
      <c r="B26" s="2">
        <f t="shared" si="0"/>
        <v>80.239999999999995</v>
      </c>
      <c r="C26" s="2">
        <v>1.69</v>
      </c>
      <c r="D26">
        <v>346</v>
      </c>
      <c r="E26" s="4"/>
      <c r="F26" s="3">
        <f t="shared" si="2"/>
        <v>2.8901734104046241E-3</v>
      </c>
      <c r="G26" s="2">
        <v>6.2</v>
      </c>
      <c r="H26" s="2">
        <f t="shared" si="1"/>
        <v>62</v>
      </c>
    </row>
    <row r="27" spans="1:9" x14ac:dyDescent="0.25">
      <c r="A27" s="2">
        <v>38.200000000000003</v>
      </c>
      <c r="B27" s="2">
        <f t="shared" si="0"/>
        <v>89.5</v>
      </c>
      <c r="C27" s="2">
        <v>1.5</v>
      </c>
      <c r="D27">
        <v>309</v>
      </c>
      <c r="E27" s="4">
        <v>311</v>
      </c>
      <c r="F27" s="3">
        <f t="shared" si="2"/>
        <v>3.2362459546925568E-3</v>
      </c>
      <c r="G27" s="2">
        <v>6.99</v>
      </c>
      <c r="H27" s="2">
        <f t="shared" si="1"/>
        <v>69.900000000000006</v>
      </c>
    </row>
    <row r="28" spans="1:9" x14ac:dyDescent="0.25">
      <c r="A28" s="2">
        <v>46.05</v>
      </c>
      <c r="B28" s="2">
        <f t="shared" si="0"/>
        <v>97.35</v>
      </c>
      <c r="C28" s="2">
        <v>1.38</v>
      </c>
      <c r="D28">
        <v>283</v>
      </c>
      <c r="E28" s="4">
        <v>296</v>
      </c>
      <c r="F28" s="3">
        <f t="shared" si="2"/>
        <v>3.5335689045936395E-3</v>
      </c>
      <c r="G28" s="2">
        <v>7.63</v>
      </c>
      <c r="H28" s="2">
        <f t="shared" si="1"/>
        <v>76.3</v>
      </c>
      <c r="I28" t="s">
        <v>19</v>
      </c>
    </row>
    <row r="29" spans="1:9" x14ac:dyDescent="0.25">
      <c r="A29" s="2">
        <v>56.26</v>
      </c>
      <c r="B29" s="2">
        <f t="shared" si="0"/>
        <v>107.56</v>
      </c>
      <c r="C29" s="2">
        <v>1.25</v>
      </c>
      <c r="D29">
        <v>256</v>
      </c>
      <c r="E29" s="4">
        <v>258</v>
      </c>
      <c r="F29" s="3">
        <f t="shared" si="2"/>
        <v>3.90625E-3</v>
      </c>
      <c r="G29" s="2">
        <v>8.4700000000000006</v>
      </c>
      <c r="H29" s="2">
        <f t="shared" si="1"/>
        <v>84.7</v>
      </c>
    </row>
    <row r="30" spans="1:9" x14ac:dyDescent="0.25">
      <c r="A30" s="2">
        <v>63.76</v>
      </c>
      <c r="B30" s="2">
        <f t="shared" si="0"/>
        <v>115.06</v>
      </c>
      <c r="C30" s="2">
        <v>1.1499999999999999</v>
      </c>
      <c r="D30">
        <v>235</v>
      </c>
      <c r="E30" s="4">
        <v>242</v>
      </c>
      <c r="F30" s="3">
        <f t="shared" si="2"/>
        <v>4.2553191489361703E-3</v>
      </c>
      <c r="G30" s="2">
        <v>9.31</v>
      </c>
      <c r="H30" s="2">
        <f t="shared" si="1"/>
        <v>93.100000000000009</v>
      </c>
      <c r="I30" t="s">
        <v>19</v>
      </c>
    </row>
    <row r="31" spans="1:9" x14ac:dyDescent="0.25">
      <c r="A31" s="2">
        <v>71.930000000000007</v>
      </c>
      <c r="B31" s="2">
        <f t="shared" si="0"/>
        <v>123.23</v>
      </c>
      <c r="C31" s="2">
        <v>1.08</v>
      </c>
      <c r="D31">
        <v>219</v>
      </c>
      <c r="E31" s="4">
        <v>223</v>
      </c>
      <c r="F31" s="3">
        <f t="shared" si="2"/>
        <v>4.5662100456621002E-3</v>
      </c>
      <c r="G31" s="2">
        <v>9.98</v>
      </c>
      <c r="H31" s="2">
        <f t="shared" si="1"/>
        <v>99.800000000000011</v>
      </c>
    </row>
    <row r="32" spans="1:9" x14ac:dyDescent="0.25">
      <c r="A32" s="2">
        <v>79.099999999999994</v>
      </c>
      <c r="B32" s="2">
        <f t="shared" si="0"/>
        <v>130.39999999999998</v>
      </c>
      <c r="C32" s="2">
        <v>1.04</v>
      </c>
      <c r="D32">
        <v>210</v>
      </c>
      <c r="E32" s="4">
        <v>215</v>
      </c>
      <c r="F32" s="3">
        <f t="shared" si="2"/>
        <v>4.7619047619047623E-3</v>
      </c>
      <c r="G32" s="2">
        <v>10.43</v>
      </c>
      <c r="H32" s="2">
        <f t="shared" si="1"/>
        <v>104.3</v>
      </c>
    </row>
    <row r="33" spans="1:9" x14ac:dyDescent="0.25">
      <c r="A33" s="2">
        <v>88.06</v>
      </c>
      <c r="B33" s="2">
        <f t="shared" si="0"/>
        <v>139.36000000000001</v>
      </c>
      <c r="C33" s="2">
        <v>0.94</v>
      </c>
      <c r="D33">
        <v>192</v>
      </c>
      <c r="E33" s="4">
        <v>196</v>
      </c>
      <c r="F33" s="3">
        <f t="shared" si="2"/>
        <v>5.208333333333333E-3</v>
      </c>
      <c r="G33" s="2">
        <v>11.47</v>
      </c>
      <c r="H33" s="2">
        <f t="shared" si="1"/>
        <v>114.7</v>
      </c>
    </row>
    <row r="34" spans="1:9" x14ac:dyDescent="0.25">
      <c r="A34" s="2">
        <v>95.48</v>
      </c>
      <c r="B34" s="2">
        <f t="shared" si="0"/>
        <v>146.78</v>
      </c>
      <c r="C34" s="2">
        <v>0.92</v>
      </c>
      <c r="D34">
        <v>188</v>
      </c>
      <c r="E34" s="4">
        <v>189</v>
      </c>
      <c r="F34" s="3">
        <f t="shared" si="2"/>
        <v>5.3191489361702126E-3</v>
      </c>
      <c r="G34" s="2">
        <v>11.73</v>
      </c>
      <c r="H34" s="2">
        <f t="shared" si="1"/>
        <v>117.30000000000001</v>
      </c>
    </row>
    <row r="35" spans="1:9" x14ac:dyDescent="0.25">
      <c r="A35" s="2">
        <v>104.75</v>
      </c>
      <c r="B35" s="2">
        <f t="shared" si="0"/>
        <v>156.05000000000001</v>
      </c>
      <c r="C35" s="2">
        <v>0.85</v>
      </c>
      <c r="D35">
        <v>174</v>
      </c>
      <c r="E35" s="4">
        <v>186</v>
      </c>
      <c r="F35" s="3">
        <f t="shared" si="2"/>
        <v>5.7471264367816091E-3</v>
      </c>
      <c r="G35" s="2">
        <v>12.74</v>
      </c>
      <c r="H35" s="2">
        <f t="shared" si="1"/>
        <v>127.4</v>
      </c>
    </row>
    <row r="36" spans="1:9" x14ac:dyDescent="0.25">
      <c r="A36" s="2">
        <v>115.46</v>
      </c>
      <c r="B36" s="2">
        <f t="shared" si="0"/>
        <v>166.76</v>
      </c>
      <c r="C36" s="2">
        <v>0.78</v>
      </c>
      <c r="D36">
        <v>161</v>
      </c>
      <c r="E36" s="4">
        <v>169</v>
      </c>
      <c r="F36" s="3">
        <f t="shared" si="2"/>
        <v>6.2111801242236021E-3</v>
      </c>
      <c r="G36" s="2">
        <v>13.84</v>
      </c>
      <c r="H36" s="2">
        <f t="shared" si="1"/>
        <v>138.4</v>
      </c>
    </row>
    <row r="37" spans="1:9" x14ac:dyDescent="0.25">
      <c r="A37" s="2">
        <v>122.65</v>
      </c>
      <c r="B37" s="2">
        <f t="shared" si="0"/>
        <v>173.95</v>
      </c>
      <c r="C37" s="2">
        <v>0.75</v>
      </c>
      <c r="D37">
        <v>153</v>
      </c>
      <c r="E37" s="4"/>
      <c r="F37" s="3">
        <f t="shared" si="2"/>
        <v>6.5359477124183009E-3</v>
      </c>
      <c r="G37" s="2">
        <v>14.62</v>
      </c>
      <c r="H37" s="2">
        <f t="shared" si="1"/>
        <v>146.19999999999999</v>
      </c>
    </row>
    <row r="38" spans="1:9" x14ac:dyDescent="0.25">
      <c r="A38" s="2">
        <v>132.43</v>
      </c>
      <c r="B38" s="2">
        <f t="shared" si="0"/>
        <v>183.73000000000002</v>
      </c>
      <c r="C38" s="2">
        <v>0.7</v>
      </c>
      <c r="D38">
        <v>143</v>
      </c>
      <c r="E38" s="4">
        <v>154</v>
      </c>
      <c r="F38" s="3">
        <f t="shared" si="2"/>
        <v>6.993006993006993E-3</v>
      </c>
      <c r="G38" s="2">
        <v>15.73</v>
      </c>
      <c r="H38" s="2">
        <f t="shared" si="1"/>
        <v>157.30000000000001</v>
      </c>
      <c r="I38" t="s">
        <v>20</v>
      </c>
    </row>
    <row r="39" spans="1:9" x14ac:dyDescent="0.25">
      <c r="A39" s="2">
        <v>139.22999999999999</v>
      </c>
      <c r="B39" s="2">
        <f t="shared" si="0"/>
        <v>190.52999999999997</v>
      </c>
      <c r="C39" s="2">
        <v>0.67</v>
      </c>
      <c r="D39">
        <v>137</v>
      </c>
      <c r="E39" s="4"/>
      <c r="F39" s="3">
        <f t="shared" si="2"/>
        <v>7.2992700729927005E-3</v>
      </c>
      <c r="G39" s="2">
        <v>16.48</v>
      </c>
      <c r="H39" s="2">
        <f t="shared" si="1"/>
        <v>164.8</v>
      </c>
    </row>
    <row r="40" spans="1:9" x14ac:dyDescent="0.25">
      <c r="A40" s="2">
        <v>148.94</v>
      </c>
      <c r="B40" s="2">
        <f t="shared" si="0"/>
        <v>200.24</v>
      </c>
      <c r="C40" s="2">
        <v>0.64</v>
      </c>
      <c r="D40">
        <v>131</v>
      </c>
      <c r="E40" s="4"/>
      <c r="F40" s="3">
        <f t="shared" si="2"/>
        <v>7.6335877862595417E-3</v>
      </c>
      <c r="G40" s="2">
        <v>17.3</v>
      </c>
      <c r="H40" s="2">
        <f t="shared" si="1"/>
        <v>173</v>
      </c>
    </row>
    <row r="41" spans="1:9" x14ac:dyDescent="0.25">
      <c r="A41" s="2">
        <v>156.83000000000001</v>
      </c>
      <c r="B41" s="2">
        <f t="shared" si="0"/>
        <v>208.13</v>
      </c>
      <c r="C41" s="2">
        <v>0.59</v>
      </c>
      <c r="D41">
        <v>120</v>
      </c>
      <c r="E41" s="4">
        <v>125</v>
      </c>
      <c r="F41" s="3">
        <f t="shared" si="2"/>
        <v>8.3333333333333332E-3</v>
      </c>
      <c r="G41" s="2">
        <v>18.87</v>
      </c>
      <c r="H41" s="2">
        <f t="shared" si="1"/>
        <v>188.70000000000002</v>
      </c>
    </row>
    <row r="42" spans="1:9" x14ac:dyDescent="0.25">
      <c r="A42" s="2">
        <v>167.72</v>
      </c>
      <c r="B42" s="2">
        <f t="shared" si="0"/>
        <v>219.01999999999998</v>
      </c>
      <c r="C42" s="2">
        <v>0.56999999999999995</v>
      </c>
      <c r="D42">
        <v>116</v>
      </c>
      <c r="E42" s="4"/>
      <c r="F42" s="3">
        <f t="shared" si="2"/>
        <v>8.6206896551724137E-3</v>
      </c>
      <c r="G42" s="2">
        <v>19.77</v>
      </c>
      <c r="H42" s="2">
        <f t="shared" si="1"/>
        <v>197.7</v>
      </c>
    </row>
    <row r="43" spans="1:9" x14ac:dyDescent="0.25">
      <c r="B43" s="2">
        <f t="shared" si="0"/>
        <v>51.3</v>
      </c>
      <c r="E43" s="4"/>
      <c r="F43" s="3" t="e">
        <f t="shared" si="2"/>
        <v>#DIV/0!</v>
      </c>
      <c r="G43" s="2"/>
      <c r="H43" s="2">
        <f t="shared" si="1"/>
        <v>0</v>
      </c>
    </row>
    <row r="44" spans="1:9" x14ac:dyDescent="0.25">
      <c r="B44" s="2">
        <f t="shared" si="0"/>
        <v>51.3</v>
      </c>
      <c r="E44" s="4"/>
      <c r="F44" s="3" t="e">
        <f t="shared" si="2"/>
        <v>#DIV/0!</v>
      </c>
      <c r="G44" s="2"/>
      <c r="H44" s="2">
        <f t="shared" si="1"/>
        <v>0</v>
      </c>
    </row>
    <row r="45" spans="1:9" x14ac:dyDescent="0.25">
      <c r="B45" s="2">
        <f t="shared" si="0"/>
        <v>51.3</v>
      </c>
      <c r="E45" s="4"/>
      <c r="F45" s="3" t="e">
        <f t="shared" si="2"/>
        <v>#DIV/0!</v>
      </c>
      <c r="G45" s="2"/>
      <c r="H45" s="2">
        <f t="shared" si="1"/>
        <v>0</v>
      </c>
    </row>
    <row r="46" spans="1:9" x14ac:dyDescent="0.25">
      <c r="B46" s="2">
        <f t="shared" si="0"/>
        <v>51.3</v>
      </c>
      <c r="E46" s="4"/>
      <c r="F46" s="3" t="e">
        <f t="shared" si="2"/>
        <v>#DIV/0!</v>
      </c>
      <c r="G46" s="2"/>
      <c r="H46" s="2">
        <f t="shared" si="1"/>
        <v>0</v>
      </c>
    </row>
    <row r="47" spans="1:9" x14ac:dyDescent="0.25">
      <c r="B47" s="2">
        <f t="shared" si="0"/>
        <v>51.3</v>
      </c>
      <c r="E47" s="4"/>
      <c r="F47" s="3" t="e">
        <f t="shared" si="2"/>
        <v>#DIV/0!</v>
      </c>
      <c r="G47" s="2"/>
      <c r="H47" s="2">
        <f t="shared" si="1"/>
        <v>0</v>
      </c>
    </row>
    <row r="48" spans="1:9" x14ac:dyDescent="0.25">
      <c r="B48" s="2">
        <f t="shared" si="0"/>
        <v>51.3</v>
      </c>
      <c r="E48" s="4"/>
      <c r="F48" s="3" t="e">
        <f t="shared" si="2"/>
        <v>#DIV/0!</v>
      </c>
      <c r="G48" s="2"/>
      <c r="H48" s="2">
        <f t="shared" si="1"/>
        <v>0</v>
      </c>
    </row>
    <row r="49" spans="2:14" x14ac:dyDescent="0.25">
      <c r="B49" s="2">
        <f t="shared" si="0"/>
        <v>51.3</v>
      </c>
      <c r="E49" s="4"/>
      <c r="F49" s="3" t="e">
        <f t="shared" si="2"/>
        <v>#DIV/0!</v>
      </c>
      <c r="G49" s="2"/>
      <c r="H49" s="2">
        <f t="shared" si="1"/>
        <v>0</v>
      </c>
      <c r="L49" t="s">
        <v>34</v>
      </c>
    </row>
    <row r="50" spans="2:14" x14ac:dyDescent="0.25">
      <c r="B50" s="2">
        <f t="shared" si="0"/>
        <v>51.3</v>
      </c>
      <c r="E50" s="4"/>
      <c r="F50" s="3" t="e">
        <f t="shared" si="2"/>
        <v>#DIV/0!</v>
      </c>
      <c r="G50" s="2"/>
      <c r="H50" s="2">
        <f t="shared" si="1"/>
        <v>0</v>
      </c>
    </row>
    <row r="51" spans="2:14" x14ac:dyDescent="0.25">
      <c r="B51" s="2">
        <f t="shared" si="0"/>
        <v>51.3</v>
      </c>
      <c r="E51" s="4"/>
      <c r="F51" s="3" t="e">
        <f t="shared" si="2"/>
        <v>#DIV/0!</v>
      </c>
      <c r="G51" s="2"/>
      <c r="H51" s="2">
        <f t="shared" si="1"/>
        <v>0</v>
      </c>
      <c r="L51" t="s">
        <v>35</v>
      </c>
      <c r="N51" t="s">
        <v>36</v>
      </c>
    </row>
    <row r="57" spans="2:14" x14ac:dyDescent="0.25">
      <c r="C57" s="6" t="s">
        <v>39</v>
      </c>
    </row>
    <row r="58" spans="2:14" x14ac:dyDescent="0.25">
      <c r="B58" s="7" t="s">
        <v>43</v>
      </c>
      <c r="C58" s="7" t="s">
        <v>41</v>
      </c>
      <c r="D58" s="7" t="s">
        <v>40</v>
      </c>
    </row>
    <row r="60" spans="2:14" x14ac:dyDescent="0.25">
      <c r="B60">
        <v>100</v>
      </c>
      <c r="C60" s="8">
        <f>1/B60</f>
        <v>0.01</v>
      </c>
      <c r="D60" s="2">
        <f t="shared" ref="D60:D91" si="3">(24664*C60)+10.3926</f>
        <v>257.0326</v>
      </c>
    </row>
    <row r="61" spans="2:14" x14ac:dyDescent="0.25">
      <c r="B61">
        <v>105</v>
      </c>
      <c r="C61" s="8">
        <f t="shared" ref="C61:C124" si="4">1/B61</f>
        <v>9.5238095238095247E-3</v>
      </c>
      <c r="D61" s="2">
        <f t="shared" si="3"/>
        <v>245.2878380952381</v>
      </c>
    </row>
    <row r="62" spans="2:14" x14ac:dyDescent="0.25">
      <c r="B62">
        <v>110</v>
      </c>
      <c r="C62" s="8">
        <f t="shared" si="4"/>
        <v>9.0909090909090905E-3</v>
      </c>
      <c r="D62" s="2">
        <f t="shared" si="3"/>
        <v>234.61078181818181</v>
      </c>
    </row>
    <row r="63" spans="2:14" x14ac:dyDescent="0.25">
      <c r="B63">
        <v>115</v>
      </c>
      <c r="C63" s="8">
        <f t="shared" si="4"/>
        <v>8.6956521739130436E-3</v>
      </c>
      <c r="D63" s="2">
        <f t="shared" si="3"/>
        <v>224.86216521739129</v>
      </c>
    </row>
    <row r="64" spans="2:14" x14ac:dyDescent="0.25">
      <c r="B64">
        <v>120</v>
      </c>
      <c r="C64" s="8">
        <f t="shared" si="4"/>
        <v>8.3333333333333332E-3</v>
      </c>
      <c r="D64" s="2">
        <f t="shared" si="3"/>
        <v>215.92593333333332</v>
      </c>
    </row>
    <row r="65" spans="2:13" x14ac:dyDescent="0.25">
      <c r="B65">
        <v>125</v>
      </c>
      <c r="C65" s="8">
        <f t="shared" si="4"/>
        <v>8.0000000000000002E-3</v>
      </c>
      <c r="D65" s="2">
        <f t="shared" si="3"/>
        <v>207.7046</v>
      </c>
    </row>
    <row r="66" spans="2:13" x14ac:dyDescent="0.25">
      <c r="B66">
        <v>130</v>
      </c>
      <c r="C66" s="8">
        <f t="shared" si="4"/>
        <v>7.6923076923076927E-3</v>
      </c>
      <c r="D66" s="2">
        <f t="shared" si="3"/>
        <v>200.11567692307693</v>
      </c>
    </row>
    <row r="67" spans="2:13" x14ac:dyDescent="0.25">
      <c r="B67">
        <v>135</v>
      </c>
      <c r="C67" s="8">
        <f t="shared" si="4"/>
        <v>7.4074074074074077E-3</v>
      </c>
      <c r="D67" s="2">
        <f t="shared" si="3"/>
        <v>193.0888962962963</v>
      </c>
    </row>
    <row r="68" spans="2:13" x14ac:dyDescent="0.25">
      <c r="B68">
        <v>140</v>
      </c>
      <c r="C68" s="8">
        <f t="shared" si="4"/>
        <v>7.1428571428571426E-3</v>
      </c>
      <c r="D68" s="2">
        <f t="shared" si="3"/>
        <v>186.56402857142857</v>
      </c>
    </row>
    <row r="69" spans="2:13" x14ac:dyDescent="0.25">
      <c r="B69">
        <v>145</v>
      </c>
      <c r="C69" s="8">
        <f t="shared" si="4"/>
        <v>6.8965517241379309E-3</v>
      </c>
      <c r="D69" s="2">
        <f t="shared" si="3"/>
        <v>180.48915172413791</v>
      </c>
    </row>
    <row r="70" spans="2:13" x14ac:dyDescent="0.25">
      <c r="B70">
        <v>150</v>
      </c>
      <c r="C70" s="8">
        <f t="shared" si="4"/>
        <v>6.6666666666666671E-3</v>
      </c>
      <c r="D70" s="2">
        <f t="shared" si="3"/>
        <v>174.81926666666666</v>
      </c>
    </row>
    <row r="71" spans="2:13" x14ac:dyDescent="0.25">
      <c r="B71">
        <v>155</v>
      </c>
      <c r="C71" s="8">
        <f t="shared" si="4"/>
        <v>6.4516129032258064E-3</v>
      </c>
      <c r="D71" s="2">
        <f t="shared" si="3"/>
        <v>169.51518064516128</v>
      </c>
    </row>
    <row r="72" spans="2:13" x14ac:dyDescent="0.25">
      <c r="B72">
        <v>160</v>
      </c>
      <c r="C72" s="8">
        <f t="shared" si="4"/>
        <v>6.2500000000000003E-3</v>
      </c>
      <c r="D72" s="2">
        <f t="shared" si="3"/>
        <v>164.54259999999999</v>
      </c>
    </row>
    <row r="73" spans="2:13" x14ac:dyDescent="0.25">
      <c r="B73">
        <v>165</v>
      </c>
      <c r="C73" s="8">
        <f t="shared" si="4"/>
        <v>6.0606060606060606E-3</v>
      </c>
      <c r="D73" s="2">
        <f t="shared" si="3"/>
        <v>159.87138787878786</v>
      </c>
    </row>
    <row r="74" spans="2:13" x14ac:dyDescent="0.25">
      <c r="B74">
        <v>170</v>
      </c>
      <c r="C74" s="8">
        <f t="shared" si="4"/>
        <v>5.8823529411764705E-3</v>
      </c>
      <c r="D74" s="2">
        <f t="shared" si="3"/>
        <v>155.47495294117647</v>
      </c>
    </row>
    <row r="75" spans="2:13" x14ac:dyDescent="0.25">
      <c r="B75">
        <v>175</v>
      </c>
      <c r="C75" s="8">
        <f t="shared" si="4"/>
        <v>5.7142857142857143E-3</v>
      </c>
      <c r="D75" s="2">
        <f t="shared" si="3"/>
        <v>151.32974285714283</v>
      </c>
    </row>
    <row r="76" spans="2:13" x14ac:dyDescent="0.25">
      <c r="B76">
        <v>180</v>
      </c>
      <c r="C76" s="8">
        <f t="shared" si="4"/>
        <v>5.5555555555555558E-3</v>
      </c>
      <c r="D76" s="2">
        <f t="shared" si="3"/>
        <v>147.41482222222223</v>
      </c>
    </row>
    <row r="77" spans="2:13" x14ac:dyDescent="0.25">
      <c r="B77">
        <v>185</v>
      </c>
      <c r="C77" s="8">
        <f t="shared" si="4"/>
        <v>5.4054054054054057E-3</v>
      </c>
      <c r="D77" s="2">
        <f t="shared" si="3"/>
        <v>143.71151891891893</v>
      </c>
      <c r="K77" t="s">
        <v>37</v>
      </c>
    </row>
    <row r="78" spans="2:13" x14ac:dyDescent="0.25">
      <c r="B78">
        <v>190</v>
      </c>
      <c r="C78" s="8">
        <f t="shared" si="4"/>
        <v>5.263157894736842E-3</v>
      </c>
      <c r="D78" s="2">
        <f t="shared" si="3"/>
        <v>140.20312631578946</v>
      </c>
    </row>
    <row r="79" spans="2:13" x14ac:dyDescent="0.25">
      <c r="B79">
        <v>195</v>
      </c>
      <c r="C79" s="8">
        <f t="shared" si="4"/>
        <v>5.1282051282051282E-3</v>
      </c>
      <c r="D79" s="2">
        <f t="shared" si="3"/>
        <v>136.87465128205127</v>
      </c>
      <c r="K79" t="s">
        <v>38</v>
      </c>
      <c r="M79" t="s">
        <v>44</v>
      </c>
    </row>
    <row r="80" spans="2:13" x14ac:dyDescent="0.25">
      <c r="B80">
        <v>200</v>
      </c>
      <c r="C80" s="8">
        <f t="shared" si="4"/>
        <v>5.0000000000000001E-3</v>
      </c>
      <c r="D80" s="2">
        <f t="shared" si="3"/>
        <v>133.71260000000001</v>
      </c>
    </row>
    <row r="81" spans="2:4" x14ac:dyDescent="0.25">
      <c r="B81">
        <v>205</v>
      </c>
      <c r="C81" s="8">
        <f t="shared" si="4"/>
        <v>4.8780487804878049E-3</v>
      </c>
      <c r="D81" s="2">
        <f t="shared" si="3"/>
        <v>130.70479512195121</v>
      </c>
    </row>
    <row r="82" spans="2:4" x14ac:dyDescent="0.25">
      <c r="B82">
        <v>210</v>
      </c>
      <c r="C82" s="8">
        <f t="shared" si="4"/>
        <v>4.7619047619047623E-3</v>
      </c>
      <c r="D82" s="2">
        <f t="shared" si="3"/>
        <v>127.84021904761906</v>
      </c>
    </row>
    <row r="83" spans="2:4" x14ac:dyDescent="0.25">
      <c r="B83">
        <v>215</v>
      </c>
      <c r="C83" s="8">
        <f t="shared" si="4"/>
        <v>4.6511627906976744E-3</v>
      </c>
      <c r="D83" s="2">
        <f t="shared" si="3"/>
        <v>125.10887906976744</v>
      </c>
    </row>
    <row r="84" spans="2:4" x14ac:dyDescent="0.25">
      <c r="B84">
        <v>220</v>
      </c>
      <c r="C84" s="8">
        <f t="shared" si="4"/>
        <v>4.5454545454545452E-3</v>
      </c>
      <c r="D84" s="2">
        <f t="shared" si="3"/>
        <v>122.50169090909091</v>
      </c>
    </row>
    <row r="85" spans="2:4" x14ac:dyDescent="0.25">
      <c r="B85">
        <v>225</v>
      </c>
      <c r="C85" s="8">
        <f t="shared" si="4"/>
        <v>4.4444444444444444E-3</v>
      </c>
      <c r="D85" s="2">
        <f t="shared" si="3"/>
        <v>120.01037777777778</v>
      </c>
    </row>
    <row r="86" spans="2:4" x14ac:dyDescent="0.25">
      <c r="B86">
        <v>230</v>
      </c>
      <c r="C86" s="8">
        <f t="shared" si="4"/>
        <v>4.3478260869565218E-3</v>
      </c>
      <c r="D86" s="2">
        <f t="shared" si="3"/>
        <v>117.62738260869565</v>
      </c>
    </row>
    <row r="87" spans="2:4" x14ac:dyDescent="0.25">
      <c r="B87">
        <v>235</v>
      </c>
      <c r="C87" s="8">
        <f t="shared" si="4"/>
        <v>4.2553191489361703E-3</v>
      </c>
      <c r="D87" s="2">
        <f t="shared" si="3"/>
        <v>115.3457914893617</v>
      </c>
    </row>
    <row r="88" spans="2:4" x14ac:dyDescent="0.25">
      <c r="B88">
        <v>240</v>
      </c>
      <c r="C88" s="8">
        <f t="shared" si="4"/>
        <v>4.1666666666666666E-3</v>
      </c>
      <c r="D88" s="2">
        <f t="shared" si="3"/>
        <v>113.15926666666667</v>
      </c>
    </row>
    <row r="89" spans="2:4" x14ac:dyDescent="0.25">
      <c r="B89">
        <v>245</v>
      </c>
      <c r="C89" s="8">
        <f t="shared" si="4"/>
        <v>4.0816326530612249E-3</v>
      </c>
      <c r="D89" s="2">
        <f t="shared" si="3"/>
        <v>111.06198775510205</v>
      </c>
    </row>
    <row r="90" spans="2:4" x14ac:dyDescent="0.25">
      <c r="B90">
        <v>250</v>
      </c>
      <c r="C90" s="8">
        <f t="shared" si="4"/>
        <v>4.0000000000000001E-3</v>
      </c>
      <c r="D90" s="2">
        <f t="shared" si="3"/>
        <v>109.04860000000001</v>
      </c>
    </row>
    <row r="91" spans="2:4" x14ac:dyDescent="0.25">
      <c r="B91">
        <v>255</v>
      </c>
      <c r="C91" s="8">
        <f t="shared" si="4"/>
        <v>3.9215686274509803E-3</v>
      </c>
      <c r="D91" s="2">
        <f t="shared" si="3"/>
        <v>107.11416862745098</v>
      </c>
    </row>
    <row r="92" spans="2:4" x14ac:dyDescent="0.25">
      <c r="B92">
        <v>260</v>
      </c>
      <c r="C92" s="8">
        <f t="shared" si="4"/>
        <v>3.8461538461538464E-3</v>
      </c>
      <c r="D92" s="2">
        <f t="shared" ref="D92:D123" si="5">(24664*C92)+10.3926</f>
        <v>105.25413846153847</v>
      </c>
    </row>
    <row r="93" spans="2:4" x14ac:dyDescent="0.25">
      <c r="B93">
        <v>265</v>
      </c>
      <c r="C93" s="8">
        <f t="shared" si="4"/>
        <v>3.7735849056603774E-3</v>
      </c>
      <c r="D93" s="2">
        <f t="shared" si="5"/>
        <v>103.46429811320755</v>
      </c>
    </row>
    <row r="94" spans="2:4" x14ac:dyDescent="0.25">
      <c r="B94">
        <v>270</v>
      </c>
      <c r="C94" s="8">
        <f t="shared" si="4"/>
        <v>3.7037037037037038E-3</v>
      </c>
      <c r="D94" s="2">
        <f t="shared" si="5"/>
        <v>101.74074814814816</v>
      </c>
    </row>
    <row r="95" spans="2:4" x14ac:dyDescent="0.25">
      <c r="B95">
        <v>275</v>
      </c>
      <c r="C95" s="8">
        <f t="shared" si="4"/>
        <v>3.6363636363636364E-3</v>
      </c>
      <c r="D95" s="2">
        <f t="shared" si="5"/>
        <v>100.07987272727273</v>
      </c>
    </row>
    <row r="96" spans="2:4" x14ac:dyDescent="0.25">
      <c r="B96">
        <v>280</v>
      </c>
      <c r="C96" s="8">
        <f t="shared" si="4"/>
        <v>3.5714285714285713E-3</v>
      </c>
      <c r="D96" s="2">
        <f t="shared" si="5"/>
        <v>98.478314285714291</v>
      </c>
    </row>
    <row r="97" spans="2:4" x14ac:dyDescent="0.25">
      <c r="B97">
        <v>285</v>
      </c>
      <c r="C97" s="8">
        <f t="shared" si="4"/>
        <v>3.5087719298245615E-3</v>
      </c>
      <c r="D97" s="2">
        <f t="shared" si="5"/>
        <v>96.93295087719298</v>
      </c>
    </row>
    <row r="98" spans="2:4" x14ac:dyDescent="0.25">
      <c r="B98">
        <v>290</v>
      </c>
      <c r="C98" s="8">
        <f t="shared" si="4"/>
        <v>3.4482758620689655E-3</v>
      </c>
      <c r="D98" s="2">
        <f t="shared" si="5"/>
        <v>95.440875862068964</v>
      </c>
    </row>
    <row r="99" spans="2:4" x14ac:dyDescent="0.25">
      <c r="B99">
        <v>295</v>
      </c>
      <c r="C99" s="8">
        <f t="shared" si="4"/>
        <v>3.3898305084745762E-3</v>
      </c>
      <c r="D99" s="2">
        <f t="shared" si="5"/>
        <v>93.999379661016945</v>
      </c>
    </row>
    <row r="100" spans="2:4" x14ac:dyDescent="0.25">
      <c r="B100">
        <v>300</v>
      </c>
      <c r="C100" s="8">
        <f t="shared" si="4"/>
        <v>3.3333333333333335E-3</v>
      </c>
      <c r="D100" s="2">
        <f t="shared" si="5"/>
        <v>92.60593333333334</v>
      </c>
    </row>
    <row r="101" spans="2:4" x14ac:dyDescent="0.25">
      <c r="B101">
        <v>305</v>
      </c>
      <c r="C101" s="8">
        <f t="shared" si="4"/>
        <v>3.2786885245901639E-3</v>
      </c>
      <c r="D101" s="2">
        <f t="shared" si="5"/>
        <v>91.258173770491808</v>
      </c>
    </row>
    <row r="102" spans="2:4" x14ac:dyDescent="0.25">
      <c r="B102">
        <v>310</v>
      </c>
      <c r="C102" s="8">
        <f t="shared" si="4"/>
        <v>3.2258064516129032E-3</v>
      </c>
      <c r="D102" s="2">
        <f t="shared" si="5"/>
        <v>89.953890322580648</v>
      </c>
    </row>
    <row r="103" spans="2:4" x14ac:dyDescent="0.25">
      <c r="B103">
        <v>315</v>
      </c>
      <c r="C103" s="8">
        <f t="shared" si="4"/>
        <v>3.1746031746031746E-3</v>
      </c>
      <c r="D103" s="2">
        <f t="shared" si="5"/>
        <v>88.691012698412706</v>
      </c>
    </row>
    <row r="104" spans="2:4" x14ac:dyDescent="0.25">
      <c r="B104">
        <v>320</v>
      </c>
      <c r="C104" s="8">
        <f t="shared" si="4"/>
        <v>3.1250000000000002E-3</v>
      </c>
      <c r="D104" s="2">
        <f t="shared" si="5"/>
        <v>87.467600000000004</v>
      </c>
    </row>
    <row r="105" spans="2:4" x14ac:dyDescent="0.25">
      <c r="B105">
        <v>325</v>
      </c>
      <c r="C105" s="8">
        <f t="shared" si="4"/>
        <v>3.0769230769230769E-3</v>
      </c>
      <c r="D105" s="2">
        <f t="shared" si="5"/>
        <v>86.281830769230766</v>
      </c>
    </row>
    <row r="106" spans="2:4" x14ac:dyDescent="0.25">
      <c r="B106">
        <v>330</v>
      </c>
      <c r="C106" s="8">
        <f t="shared" si="4"/>
        <v>3.0303030303030303E-3</v>
      </c>
      <c r="D106" s="2">
        <f t="shared" si="5"/>
        <v>85.131993939393936</v>
      </c>
    </row>
    <row r="107" spans="2:4" x14ac:dyDescent="0.25">
      <c r="B107">
        <v>335</v>
      </c>
      <c r="C107" s="8">
        <f t="shared" si="4"/>
        <v>2.9850746268656717E-3</v>
      </c>
      <c r="D107" s="2">
        <f t="shared" si="5"/>
        <v>84.016480597014933</v>
      </c>
    </row>
    <row r="108" spans="2:4" x14ac:dyDescent="0.25">
      <c r="B108">
        <v>340</v>
      </c>
      <c r="C108" s="8">
        <f t="shared" si="4"/>
        <v>2.9411764705882353E-3</v>
      </c>
      <c r="D108" s="2">
        <f t="shared" si="5"/>
        <v>82.933776470588242</v>
      </c>
    </row>
    <row r="109" spans="2:4" x14ac:dyDescent="0.25">
      <c r="B109">
        <v>345</v>
      </c>
      <c r="C109" s="8">
        <f t="shared" si="4"/>
        <v>2.8985507246376812E-3</v>
      </c>
      <c r="D109" s="2">
        <f t="shared" si="5"/>
        <v>81.88245507246377</v>
      </c>
    </row>
    <row r="110" spans="2:4" x14ac:dyDescent="0.25">
      <c r="B110">
        <v>350</v>
      </c>
      <c r="C110" s="8">
        <f t="shared" si="4"/>
        <v>2.8571428571428571E-3</v>
      </c>
      <c r="D110" s="2">
        <f t="shared" si="5"/>
        <v>80.861171428571424</v>
      </c>
    </row>
    <row r="111" spans="2:4" x14ac:dyDescent="0.25">
      <c r="B111">
        <v>355</v>
      </c>
      <c r="C111" s="8">
        <f t="shared" si="4"/>
        <v>2.8169014084507044E-3</v>
      </c>
      <c r="D111" s="2">
        <f t="shared" si="5"/>
        <v>79.868656338028174</v>
      </c>
    </row>
    <row r="112" spans="2:4" x14ac:dyDescent="0.25">
      <c r="B112">
        <v>360</v>
      </c>
      <c r="C112" s="8">
        <f t="shared" si="4"/>
        <v>2.7777777777777779E-3</v>
      </c>
      <c r="D112" s="2">
        <f t="shared" si="5"/>
        <v>78.903711111111122</v>
      </c>
    </row>
    <row r="113" spans="2:4" x14ac:dyDescent="0.25">
      <c r="B113">
        <v>365</v>
      </c>
      <c r="C113" s="8">
        <f t="shared" si="4"/>
        <v>2.7397260273972603E-3</v>
      </c>
      <c r="D113" s="2">
        <f t="shared" si="5"/>
        <v>77.965202739726024</v>
      </c>
    </row>
    <row r="114" spans="2:4" x14ac:dyDescent="0.25">
      <c r="B114">
        <v>370</v>
      </c>
      <c r="C114" s="8">
        <f t="shared" si="4"/>
        <v>2.7027027027027029E-3</v>
      </c>
      <c r="D114" s="2">
        <f t="shared" si="5"/>
        <v>77.052059459459471</v>
      </c>
    </row>
    <row r="115" spans="2:4" x14ac:dyDescent="0.25">
      <c r="B115">
        <v>375</v>
      </c>
      <c r="C115" s="8">
        <f t="shared" si="4"/>
        <v>2.6666666666666666E-3</v>
      </c>
      <c r="D115" s="2">
        <f t="shared" si="5"/>
        <v>76.163266666666672</v>
      </c>
    </row>
    <row r="116" spans="2:4" x14ac:dyDescent="0.25">
      <c r="B116">
        <v>380</v>
      </c>
      <c r="C116" s="8">
        <f t="shared" si="4"/>
        <v>2.631578947368421E-3</v>
      </c>
      <c r="D116" s="2">
        <f t="shared" si="5"/>
        <v>75.297863157894739</v>
      </c>
    </row>
    <row r="117" spans="2:4" x14ac:dyDescent="0.25">
      <c r="B117">
        <v>385</v>
      </c>
      <c r="C117" s="8">
        <f t="shared" si="4"/>
        <v>2.5974025974025974E-3</v>
      </c>
      <c r="D117" s="2">
        <f t="shared" si="5"/>
        <v>74.45493766233767</v>
      </c>
    </row>
    <row r="118" spans="2:4" x14ac:dyDescent="0.25">
      <c r="B118">
        <v>390</v>
      </c>
      <c r="C118" s="8">
        <f t="shared" si="4"/>
        <v>2.5641025641025641E-3</v>
      </c>
      <c r="D118" s="2">
        <f t="shared" si="5"/>
        <v>73.633625641025645</v>
      </c>
    </row>
    <row r="119" spans="2:4" x14ac:dyDescent="0.25">
      <c r="B119">
        <v>395</v>
      </c>
      <c r="C119" s="8">
        <f t="shared" si="4"/>
        <v>2.5316455696202532E-3</v>
      </c>
      <c r="D119" s="2">
        <f t="shared" si="5"/>
        <v>72.833106329113917</v>
      </c>
    </row>
    <row r="120" spans="2:4" x14ac:dyDescent="0.25">
      <c r="B120">
        <v>400</v>
      </c>
      <c r="C120" s="8">
        <f t="shared" si="4"/>
        <v>2.5000000000000001E-3</v>
      </c>
      <c r="D120" s="2">
        <f t="shared" si="5"/>
        <v>72.052599999999998</v>
      </c>
    </row>
    <row r="121" spans="2:4" x14ac:dyDescent="0.25">
      <c r="B121">
        <v>405</v>
      </c>
      <c r="C121" s="8">
        <f t="shared" si="4"/>
        <v>2.4691358024691358E-3</v>
      </c>
      <c r="D121" s="2">
        <f t="shared" si="5"/>
        <v>71.291365432098758</v>
      </c>
    </row>
    <row r="122" spans="2:4" x14ac:dyDescent="0.25">
      <c r="B122">
        <v>410</v>
      </c>
      <c r="C122" s="8">
        <f t="shared" si="4"/>
        <v>2.4390243902439024E-3</v>
      </c>
      <c r="D122" s="2">
        <f t="shared" si="5"/>
        <v>70.548697560975612</v>
      </c>
    </row>
    <row r="123" spans="2:4" x14ac:dyDescent="0.25">
      <c r="B123">
        <v>415</v>
      </c>
      <c r="C123" s="8">
        <f t="shared" si="4"/>
        <v>2.4096385542168677E-3</v>
      </c>
      <c r="D123" s="2">
        <f t="shared" si="5"/>
        <v>69.823925301204824</v>
      </c>
    </row>
    <row r="124" spans="2:4" x14ac:dyDescent="0.25">
      <c r="B124">
        <v>420</v>
      </c>
      <c r="C124" s="8">
        <f t="shared" si="4"/>
        <v>2.3809523809523812E-3</v>
      </c>
      <c r="D124" s="2">
        <f t="shared" ref="D124:D150" si="6">(24664*C124)+10.3926</f>
        <v>69.116409523809523</v>
      </c>
    </row>
    <row r="125" spans="2:4" x14ac:dyDescent="0.25">
      <c r="B125">
        <v>425</v>
      </c>
      <c r="C125" s="8">
        <f t="shared" ref="C125:C150" si="7">1/B125</f>
        <v>2.352941176470588E-3</v>
      </c>
      <c r="D125" s="2">
        <f t="shared" si="6"/>
        <v>68.425541176470588</v>
      </c>
    </row>
    <row r="126" spans="2:4" x14ac:dyDescent="0.25">
      <c r="B126">
        <v>430</v>
      </c>
      <c r="C126" s="8">
        <f t="shared" si="7"/>
        <v>2.3255813953488372E-3</v>
      </c>
      <c r="D126" s="2">
        <f t="shared" si="6"/>
        <v>67.750739534883721</v>
      </c>
    </row>
    <row r="127" spans="2:4" x14ac:dyDescent="0.25">
      <c r="B127">
        <v>435</v>
      </c>
      <c r="C127" s="8">
        <f t="shared" si="7"/>
        <v>2.2988505747126436E-3</v>
      </c>
      <c r="D127" s="2">
        <f t="shared" si="6"/>
        <v>67.091450574712638</v>
      </c>
    </row>
    <row r="128" spans="2:4" x14ac:dyDescent="0.25">
      <c r="B128">
        <v>440</v>
      </c>
      <c r="C128" s="8">
        <f t="shared" si="7"/>
        <v>2.2727272727272726E-3</v>
      </c>
      <c r="D128" s="2">
        <f t="shared" si="6"/>
        <v>66.447145454545449</v>
      </c>
    </row>
    <row r="129" spans="2:4" x14ac:dyDescent="0.25">
      <c r="B129">
        <v>445</v>
      </c>
      <c r="C129" s="8">
        <f t="shared" si="7"/>
        <v>2.2471910112359553E-3</v>
      </c>
      <c r="D129" s="2">
        <f t="shared" si="6"/>
        <v>65.817319101123601</v>
      </c>
    </row>
    <row r="130" spans="2:4" x14ac:dyDescent="0.25">
      <c r="B130">
        <v>450</v>
      </c>
      <c r="C130" s="8">
        <f t="shared" si="7"/>
        <v>2.2222222222222222E-3</v>
      </c>
      <c r="D130" s="2">
        <f t="shared" si="6"/>
        <v>65.201488888888889</v>
      </c>
    </row>
    <row r="131" spans="2:4" x14ac:dyDescent="0.25">
      <c r="B131">
        <v>455</v>
      </c>
      <c r="C131" s="8">
        <f t="shared" si="7"/>
        <v>2.1978021978021978E-3</v>
      </c>
      <c r="D131" s="2">
        <f t="shared" si="6"/>
        <v>64.5991934065934</v>
      </c>
    </row>
    <row r="132" spans="2:4" x14ac:dyDescent="0.25">
      <c r="B132">
        <v>460</v>
      </c>
      <c r="C132" s="8">
        <f t="shared" si="7"/>
        <v>2.1739130434782609E-3</v>
      </c>
      <c r="D132" s="2">
        <f t="shared" si="6"/>
        <v>64.009991304347821</v>
      </c>
    </row>
    <row r="133" spans="2:4" x14ac:dyDescent="0.25">
      <c r="B133">
        <v>465</v>
      </c>
      <c r="C133" s="8">
        <f t="shared" si="7"/>
        <v>2.1505376344086021E-3</v>
      </c>
      <c r="D133" s="2">
        <f t="shared" si="6"/>
        <v>63.433460215053763</v>
      </c>
    </row>
    <row r="134" spans="2:4" x14ac:dyDescent="0.25">
      <c r="B134">
        <v>470</v>
      </c>
      <c r="C134" s="8">
        <f t="shared" si="7"/>
        <v>2.1276595744680851E-3</v>
      </c>
      <c r="D134" s="2">
        <f t="shared" si="6"/>
        <v>62.869195744680852</v>
      </c>
    </row>
    <row r="135" spans="2:4" x14ac:dyDescent="0.25">
      <c r="B135">
        <v>475</v>
      </c>
      <c r="C135" s="8">
        <f t="shared" si="7"/>
        <v>2.1052631578947368E-3</v>
      </c>
      <c r="D135" s="2">
        <f t="shared" si="6"/>
        <v>62.316810526315791</v>
      </c>
    </row>
    <row r="136" spans="2:4" x14ac:dyDescent="0.25">
      <c r="B136">
        <v>480</v>
      </c>
      <c r="C136" s="8">
        <f t="shared" si="7"/>
        <v>2.0833333333333333E-3</v>
      </c>
      <c r="D136" s="2">
        <f t="shared" si="6"/>
        <v>61.775933333333334</v>
      </c>
    </row>
    <row r="137" spans="2:4" x14ac:dyDescent="0.25">
      <c r="B137">
        <v>485</v>
      </c>
      <c r="C137" s="8">
        <f t="shared" si="7"/>
        <v>2.0618556701030928E-3</v>
      </c>
      <c r="D137" s="2">
        <f t="shared" si="6"/>
        <v>61.246208247422686</v>
      </c>
    </row>
    <row r="138" spans="2:4" x14ac:dyDescent="0.25">
      <c r="B138">
        <v>490</v>
      </c>
      <c r="C138" s="8">
        <f t="shared" si="7"/>
        <v>2.0408163265306124E-3</v>
      </c>
      <c r="D138" s="2">
        <f t="shared" si="6"/>
        <v>60.727293877551027</v>
      </c>
    </row>
    <row r="139" spans="2:4" x14ac:dyDescent="0.25">
      <c r="B139">
        <v>495</v>
      </c>
      <c r="C139" s="8">
        <f t="shared" si="7"/>
        <v>2.0202020202020202E-3</v>
      </c>
      <c r="D139" s="2">
        <f t="shared" si="6"/>
        <v>60.218862626262627</v>
      </c>
    </row>
    <row r="140" spans="2:4" x14ac:dyDescent="0.25">
      <c r="B140">
        <v>500</v>
      </c>
      <c r="C140" s="8">
        <f t="shared" si="7"/>
        <v>2E-3</v>
      </c>
      <c r="D140" s="2">
        <f t="shared" si="6"/>
        <v>59.720600000000005</v>
      </c>
    </row>
    <row r="141" spans="2:4" x14ac:dyDescent="0.25">
      <c r="B141">
        <v>505</v>
      </c>
      <c r="C141" s="8">
        <f t="shared" si="7"/>
        <v>1.9801980198019802E-3</v>
      </c>
      <c r="D141" s="2">
        <f t="shared" si="6"/>
        <v>59.232203960396042</v>
      </c>
    </row>
    <row r="142" spans="2:4" x14ac:dyDescent="0.25">
      <c r="B142">
        <v>510</v>
      </c>
      <c r="C142" s="8">
        <f t="shared" si="7"/>
        <v>1.9607843137254902E-3</v>
      </c>
      <c r="D142" s="2">
        <f t="shared" si="6"/>
        <v>58.753384313725491</v>
      </c>
    </row>
    <row r="143" spans="2:4" x14ac:dyDescent="0.25">
      <c r="B143">
        <v>515</v>
      </c>
      <c r="C143" s="8">
        <f t="shared" si="7"/>
        <v>1.9417475728155339E-3</v>
      </c>
      <c r="D143" s="2">
        <f t="shared" si="6"/>
        <v>58.283862135922327</v>
      </c>
    </row>
    <row r="144" spans="2:4" x14ac:dyDescent="0.25">
      <c r="B144">
        <v>520</v>
      </c>
      <c r="C144" s="8">
        <f t="shared" si="7"/>
        <v>1.9230769230769232E-3</v>
      </c>
      <c r="D144" s="2">
        <f t="shared" si="6"/>
        <v>57.823369230769238</v>
      </c>
    </row>
    <row r="145" spans="2:4" x14ac:dyDescent="0.25">
      <c r="B145">
        <v>525</v>
      </c>
      <c r="C145" s="8">
        <f t="shared" si="7"/>
        <v>1.9047619047619048E-3</v>
      </c>
      <c r="D145" s="2">
        <f t="shared" si="6"/>
        <v>57.371647619047621</v>
      </c>
    </row>
    <row r="146" spans="2:4" x14ac:dyDescent="0.25">
      <c r="B146">
        <v>530</v>
      </c>
      <c r="C146" s="8">
        <f t="shared" si="7"/>
        <v>1.8867924528301887E-3</v>
      </c>
      <c r="D146" s="2">
        <f t="shared" si="6"/>
        <v>56.928449056603775</v>
      </c>
    </row>
    <row r="147" spans="2:4" x14ac:dyDescent="0.25">
      <c r="B147">
        <v>535</v>
      </c>
      <c r="C147" s="8">
        <f t="shared" si="7"/>
        <v>1.869158878504673E-3</v>
      </c>
      <c r="D147" s="2">
        <f t="shared" si="6"/>
        <v>56.493534579439256</v>
      </c>
    </row>
    <row r="148" spans="2:4" x14ac:dyDescent="0.25">
      <c r="B148">
        <v>540</v>
      </c>
      <c r="C148" s="8">
        <f t="shared" si="7"/>
        <v>1.8518518518518519E-3</v>
      </c>
      <c r="D148" s="2">
        <f t="shared" si="6"/>
        <v>56.066674074074079</v>
      </c>
    </row>
    <row r="149" spans="2:4" x14ac:dyDescent="0.25">
      <c r="B149">
        <v>545</v>
      </c>
      <c r="C149" s="8">
        <f t="shared" si="7"/>
        <v>1.834862385321101E-3</v>
      </c>
      <c r="D149" s="2">
        <f t="shared" si="6"/>
        <v>55.647645871559639</v>
      </c>
    </row>
    <row r="150" spans="2:4" x14ac:dyDescent="0.25">
      <c r="B150">
        <v>550</v>
      </c>
      <c r="C150" s="8">
        <f t="shared" si="7"/>
        <v>1.8181818181818182E-3</v>
      </c>
      <c r="D150" s="2">
        <f t="shared" si="6"/>
        <v>55.236236363636365</v>
      </c>
    </row>
  </sheetData>
  <mergeCells count="1">
    <mergeCell ref="A16:A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5"/>
  <sheetViews>
    <sheetView topLeftCell="B34" workbookViewId="0">
      <selection activeCell="H47" sqref="H47:I47"/>
    </sheetView>
  </sheetViews>
  <sheetFormatPr defaultRowHeight="15" x14ac:dyDescent="0.25"/>
  <sheetData>
    <row r="4" spans="2:10" x14ac:dyDescent="0.25">
      <c r="C4" t="s">
        <v>21</v>
      </c>
      <c r="E4" t="s">
        <v>22</v>
      </c>
    </row>
    <row r="5" spans="2:10" x14ac:dyDescent="0.25">
      <c r="C5" t="s">
        <v>23</v>
      </c>
      <c r="G5" s="1">
        <v>42744</v>
      </c>
      <c r="I5" t="s">
        <v>2</v>
      </c>
    </row>
    <row r="6" spans="2:10" x14ac:dyDescent="0.25">
      <c r="I6" t="s">
        <v>13</v>
      </c>
    </row>
    <row r="7" spans="2:10" x14ac:dyDescent="0.25">
      <c r="C7" t="s">
        <v>3</v>
      </c>
    </row>
    <row r="10" spans="2:10" x14ac:dyDescent="0.25">
      <c r="B10" s="15" t="s">
        <v>4</v>
      </c>
      <c r="C10" t="s">
        <v>5</v>
      </c>
      <c r="J10" t="s">
        <v>14</v>
      </c>
    </row>
    <row r="11" spans="2:10" x14ac:dyDescent="0.25">
      <c r="B11" s="15"/>
      <c r="C11" t="s">
        <v>6</v>
      </c>
      <c r="D11" t="s">
        <v>16</v>
      </c>
      <c r="E11" t="s">
        <v>7</v>
      </c>
      <c r="G11" t="s">
        <v>8</v>
      </c>
      <c r="H11" t="s">
        <v>9</v>
      </c>
      <c r="J11" t="s">
        <v>15</v>
      </c>
    </row>
    <row r="12" spans="2:10" x14ac:dyDescent="0.25">
      <c r="C12" t="s">
        <v>10</v>
      </c>
      <c r="D12" t="s">
        <v>17</v>
      </c>
      <c r="H12" t="s">
        <v>11</v>
      </c>
      <c r="J12" t="s">
        <v>12</v>
      </c>
    </row>
    <row r="13" spans="2:10" x14ac:dyDescent="0.25">
      <c r="B13" s="2"/>
      <c r="C13" s="2"/>
      <c r="D13" s="2"/>
      <c r="E13" s="2"/>
      <c r="F13" s="2"/>
      <c r="G13" s="2"/>
      <c r="H13" s="2"/>
      <c r="I13" s="2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  <row r="15" spans="2:10" x14ac:dyDescent="0.25">
      <c r="B15" s="2"/>
      <c r="C15" s="2"/>
      <c r="D15" s="2"/>
      <c r="E15" s="2"/>
      <c r="F15" s="2"/>
      <c r="G15" s="2"/>
      <c r="H15" s="2"/>
      <c r="I15" s="2"/>
    </row>
    <row r="16" spans="2:10" x14ac:dyDescent="0.25">
      <c r="B16" s="2">
        <v>2.88</v>
      </c>
      <c r="C16" s="2">
        <f>B16+51.3</f>
        <v>54.18</v>
      </c>
      <c r="D16" s="2">
        <v>2.4300000000000002</v>
      </c>
      <c r="E16" s="4">
        <v>498</v>
      </c>
      <c r="F16" s="4">
        <v>500</v>
      </c>
      <c r="G16" s="3">
        <f>1/E16</f>
        <v>2.008032128514056E-3</v>
      </c>
      <c r="H16" s="2">
        <v>4.26</v>
      </c>
      <c r="I16" s="2">
        <f>H16*10</f>
        <v>42.599999999999994</v>
      </c>
    </row>
    <row r="17" spans="2:10" x14ac:dyDescent="0.25">
      <c r="B17">
        <v>14.23</v>
      </c>
      <c r="C17" s="2">
        <f t="shared" ref="C17:C45" si="0">B17+51.3</f>
        <v>65.53</v>
      </c>
      <c r="D17" s="2">
        <v>2.02</v>
      </c>
      <c r="E17" s="4">
        <v>413</v>
      </c>
      <c r="F17" s="4">
        <v>415</v>
      </c>
      <c r="G17" s="3">
        <f t="shared" ref="G17:G45" si="1">1/E17</f>
        <v>2.4213075060532689E-3</v>
      </c>
      <c r="H17">
        <v>5.16</v>
      </c>
      <c r="I17" s="2">
        <f t="shared" ref="I17:I45" si="2">H17*10</f>
        <v>51.6</v>
      </c>
    </row>
    <row r="18" spans="2:10" x14ac:dyDescent="0.25">
      <c r="B18">
        <v>23.29</v>
      </c>
      <c r="C18" s="2">
        <f t="shared" si="0"/>
        <v>74.59</v>
      </c>
      <c r="D18" s="2"/>
      <c r="E18" s="4">
        <v>360</v>
      </c>
      <c r="F18" s="4">
        <v>361</v>
      </c>
      <c r="G18" s="3">
        <f t="shared" si="1"/>
        <v>2.7777777777777779E-3</v>
      </c>
      <c r="H18">
        <v>5.95</v>
      </c>
      <c r="I18" s="2">
        <f t="shared" si="2"/>
        <v>59.5</v>
      </c>
    </row>
    <row r="19" spans="2:10" x14ac:dyDescent="0.25">
      <c r="B19" s="2">
        <v>31.47</v>
      </c>
      <c r="C19" s="2">
        <f t="shared" si="0"/>
        <v>82.77</v>
      </c>
      <c r="D19" s="2">
        <v>1.56</v>
      </c>
      <c r="E19" s="4">
        <v>321</v>
      </c>
      <c r="F19" s="4">
        <v>320</v>
      </c>
      <c r="G19" s="3">
        <f t="shared" si="1"/>
        <v>3.1152647975077881E-3</v>
      </c>
      <c r="H19" s="2">
        <v>6.7</v>
      </c>
      <c r="I19" s="2">
        <f t="shared" si="2"/>
        <v>67</v>
      </c>
    </row>
    <row r="20" spans="2:10" x14ac:dyDescent="0.25">
      <c r="B20" s="2">
        <v>39.56</v>
      </c>
      <c r="C20" s="2">
        <f t="shared" si="0"/>
        <v>90.86</v>
      </c>
      <c r="D20" s="2">
        <v>1.42</v>
      </c>
      <c r="E20" s="4">
        <v>290</v>
      </c>
      <c r="F20" s="4">
        <v>291</v>
      </c>
      <c r="G20" s="3">
        <f t="shared" si="1"/>
        <v>3.4482758620689655E-3</v>
      </c>
      <c r="H20" s="2">
        <v>7.44</v>
      </c>
      <c r="I20" s="2">
        <f t="shared" si="2"/>
        <v>74.400000000000006</v>
      </c>
    </row>
    <row r="21" spans="2:10" x14ac:dyDescent="0.25">
      <c r="B21" s="2">
        <v>46.66</v>
      </c>
      <c r="C21" s="2">
        <f t="shared" si="0"/>
        <v>97.96</v>
      </c>
      <c r="D21" s="2">
        <v>1.29</v>
      </c>
      <c r="E21" s="4">
        <v>265</v>
      </c>
      <c r="F21" s="4">
        <v>266</v>
      </c>
      <c r="G21" s="3">
        <f t="shared" si="1"/>
        <v>3.7735849056603774E-3</v>
      </c>
      <c r="H21" s="2">
        <v>8.17</v>
      </c>
      <c r="I21" s="2">
        <f t="shared" si="2"/>
        <v>81.7</v>
      </c>
    </row>
    <row r="22" spans="2:10" x14ac:dyDescent="0.25">
      <c r="B22" s="2">
        <v>55.52</v>
      </c>
      <c r="C22" s="2">
        <f t="shared" si="0"/>
        <v>106.82</v>
      </c>
      <c r="D22" s="2">
        <v>1.19</v>
      </c>
      <c r="E22" s="4">
        <v>243</v>
      </c>
      <c r="F22" s="4">
        <v>246</v>
      </c>
      <c r="G22" s="3">
        <f t="shared" si="1"/>
        <v>4.11522633744856E-3</v>
      </c>
      <c r="H22" s="2">
        <v>8.9499999999999993</v>
      </c>
      <c r="I22" s="2">
        <f t="shared" si="2"/>
        <v>89.5</v>
      </c>
    </row>
    <row r="23" spans="2:10" x14ac:dyDescent="0.25">
      <c r="B23" s="2">
        <v>64.069999999999993</v>
      </c>
      <c r="C23" s="2">
        <f t="shared" si="0"/>
        <v>115.36999999999999</v>
      </c>
      <c r="D23" s="2">
        <v>1.0900000000000001</v>
      </c>
      <c r="E23" s="4">
        <v>223</v>
      </c>
      <c r="F23" s="4">
        <v>227</v>
      </c>
      <c r="G23" s="3">
        <f t="shared" si="1"/>
        <v>4.4843049327354259E-3</v>
      </c>
      <c r="H23" s="2">
        <v>9.7899999999999991</v>
      </c>
      <c r="I23" s="2">
        <f t="shared" si="2"/>
        <v>97.899999999999991</v>
      </c>
    </row>
    <row r="24" spans="2:10" x14ac:dyDescent="0.25">
      <c r="B24" s="2">
        <v>72.930000000000007</v>
      </c>
      <c r="C24" s="2">
        <f t="shared" si="0"/>
        <v>124.23</v>
      </c>
      <c r="D24" s="2">
        <v>1.03</v>
      </c>
      <c r="E24" s="4">
        <v>211</v>
      </c>
      <c r="F24" s="4"/>
      <c r="G24" s="3">
        <f t="shared" si="1"/>
        <v>4.7393364928909956E-3</v>
      </c>
      <c r="H24" s="2">
        <v>10.38</v>
      </c>
      <c r="I24" s="2">
        <f t="shared" si="2"/>
        <v>103.80000000000001</v>
      </c>
      <c r="J24" t="s">
        <v>24</v>
      </c>
    </row>
    <row r="25" spans="2:10" x14ac:dyDescent="0.25">
      <c r="B25" s="2">
        <v>80.239999999999995</v>
      </c>
      <c r="C25" s="2">
        <f t="shared" si="0"/>
        <v>131.54</v>
      </c>
      <c r="D25" s="2">
        <v>0.98</v>
      </c>
      <c r="E25" s="4">
        <v>200</v>
      </c>
      <c r="F25" s="4">
        <v>199</v>
      </c>
      <c r="G25" s="3">
        <f t="shared" si="1"/>
        <v>5.0000000000000001E-3</v>
      </c>
      <c r="H25" s="2">
        <v>10.98</v>
      </c>
      <c r="I25" s="2">
        <f t="shared" si="2"/>
        <v>109.80000000000001</v>
      </c>
    </row>
    <row r="26" spans="2:10" x14ac:dyDescent="0.25">
      <c r="B26" s="2">
        <v>88.11</v>
      </c>
      <c r="C26" s="2">
        <f t="shared" si="0"/>
        <v>139.41</v>
      </c>
      <c r="D26" s="2">
        <v>0.91</v>
      </c>
      <c r="E26" s="4">
        <v>187</v>
      </c>
      <c r="F26" s="4"/>
      <c r="G26" s="3">
        <f t="shared" si="1"/>
        <v>5.3475935828877002E-3</v>
      </c>
      <c r="H26" s="2">
        <v>11.8</v>
      </c>
      <c r="I26" s="2">
        <f t="shared" si="2"/>
        <v>118</v>
      </c>
      <c r="J26" t="s">
        <v>25</v>
      </c>
    </row>
    <row r="27" spans="2:10" x14ac:dyDescent="0.25">
      <c r="B27" s="2">
        <v>94.89</v>
      </c>
      <c r="C27" s="2">
        <f t="shared" si="0"/>
        <v>146.19</v>
      </c>
      <c r="D27" s="2">
        <v>0.86</v>
      </c>
      <c r="E27" s="4">
        <v>176</v>
      </c>
      <c r="F27" s="4">
        <v>177</v>
      </c>
      <c r="G27" s="3">
        <f t="shared" si="1"/>
        <v>5.681818181818182E-3</v>
      </c>
      <c r="H27" s="2">
        <v>12.58</v>
      </c>
      <c r="I27" s="2">
        <f t="shared" si="2"/>
        <v>125.8</v>
      </c>
    </row>
    <row r="28" spans="2:10" x14ac:dyDescent="0.25">
      <c r="B28" s="2">
        <v>105.59</v>
      </c>
      <c r="C28" s="2">
        <f t="shared" si="0"/>
        <v>156.88999999999999</v>
      </c>
      <c r="D28" s="2">
        <v>0.8</v>
      </c>
      <c r="E28" s="4">
        <v>164</v>
      </c>
      <c r="F28" s="4">
        <v>163</v>
      </c>
      <c r="G28" s="3">
        <f t="shared" si="1"/>
        <v>6.0975609756097563E-3</v>
      </c>
      <c r="H28" s="2">
        <v>13.57</v>
      </c>
      <c r="I28" s="2">
        <f t="shared" si="2"/>
        <v>135.69999999999999</v>
      </c>
    </row>
    <row r="29" spans="2:10" x14ac:dyDescent="0.25">
      <c r="B29" s="2">
        <v>116.53</v>
      </c>
      <c r="C29" s="2">
        <f t="shared" si="0"/>
        <v>167.82999999999998</v>
      </c>
      <c r="D29" s="2">
        <v>0.74</v>
      </c>
      <c r="E29" s="4">
        <v>151</v>
      </c>
      <c r="F29" s="4">
        <v>153</v>
      </c>
      <c r="G29" s="3">
        <f t="shared" si="1"/>
        <v>6.6225165562913907E-3</v>
      </c>
      <c r="H29" s="2">
        <v>14.83</v>
      </c>
      <c r="I29" s="2">
        <f t="shared" si="2"/>
        <v>148.30000000000001</v>
      </c>
    </row>
    <row r="30" spans="2:10" x14ac:dyDescent="0.25">
      <c r="B30" s="2">
        <v>125.83</v>
      </c>
      <c r="C30" s="2">
        <f t="shared" si="0"/>
        <v>177.13</v>
      </c>
      <c r="D30" s="2">
        <v>0.69</v>
      </c>
      <c r="E30" s="4">
        <v>142</v>
      </c>
      <c r="F30" s="4">
        <v>143</v>
      </c>
      <c r="G30" s="3">
        <f t="shared" si="1"/>
        <v>7.0422535211267607E-3</v>
      </c>
      <c r="H30" s="2">
        <v>15.85</v>
      </c>
      <c r="I30" s="2">
        <f t="shared" si="2"/>
        <v>158.5</v>
      </c>
    </row>
    <row r="31" spans="2:10" x14ac:dyDescent="0.25">
      <c r="B31" s="2">
        <v>135.11000000000001</v>
      </c>
      <c r="C31" s="2">
        <f t="shared" si="0"/>
        <v>186.41000000000003</v>
      </c>
      <c r="D31" s="2">
        <v>0.66</v>
      </c>
      <c r="E31" s="4">
        <v>135</v>
      </c>
      <c r="F31" s="4">
        <v>137</v>
      </c>
      <c r="G31" s="3">
        <f t="shared" si="1"/>
        <v>7.4074074074074077E-3</v>
      </c>
      <c r="H31" s="2">
        <v>16.739999999999998</v>
      </c>
      <c r="I31" s="2">
        <f t="shared" si="2"/>
        <v>167.39999999999998</v>
      </c>
    </row>
    <row r="32" spans="2:10" x14ac:dyDescent="0.25">
      <c r="B32" s="2">
        <v>145.88</v>
      </c>
      <c r="C32" s="2">
        <f t="shared" si="0"/>
        <v>197.18</v>
      </c>
      <c r="D32" s="2">
        <v>0.62</v>
      </c>
      <c r="E32" s="4">
        <v>127</v>
      </c>
      <c r="F32" s="4">
        <v>126</v>
      </c>
      <c r="G32" s="3">
        <f t="shared" si="1"/>
        <v>7.874015748031496E-3</v>
      </c>
      <c r="H32" s="2">
        <v>17.899999999999999</v>
      </c>
      <c r="I32" s="2">
        <f t="shared" si="2"/>
        <v>179</v>
      </c>
      <c r="J32" t="s">
        <v>25</v>
      </c>
    </row>
    <row r="33" spans="2:10" x14ac:dyDescent="0.25">
      <c r="B33" s="2">
        <v>157.02000000000001</v>
      </c>
      <c r="C33" s="2">
        <f t="shared" si="0"/>
        <v>208.32</v>
      </c>
      <c r="D33" s="2">
        <v>0.57999999999999996</v>
      </c>
      <c r="E33" s="4">
        <v>119</v>
      </c>
      <c r="F33" s="4">
        <v>118</v>
      </c>
      <c r="G33" s="3">
        <f t="shared" si="1"/>
        <v>8.4033613445378148E-3</v>
      </c>
      <c r="H33" s="2">
        <v>19.22</v>
      </c>
      <c r="I33" s="2">
        <f t="shared" si="2"/>
        <v>192.2</v>
      </c>
    </row>
    <row r="34" spans="2:10" x14ac:dyDescent="0.25">
      <c r="B34" s="2">
        <v>164.86</v>
      </c>
      <c r="C34" s="2">
        <f t="shared" si="0"/>
        <v>216.16000000000003</v>
      </c>
      <c r="D34" s="2">
        <v>0.54</v>
      </c>
      <c r="E34" s="4">
        <v>111</v>
      </c>
      <c r="F34" s="4"/>
      <c r="G34" s="3">
        <f t="shared" si="1"/>
        <v>9.0090090090090089E-3</v>
      </c>
      <c r="H34" s="2">
        <v>20.97</v>
      </c>
      <c r="I34" s="2">
        <f t="shared" si="2"/>
        <v>209.7</v>
      </c>
    </row>
    <row r="35" spans="2:10" x14ac:dyDescent="0.25">
      <c r="B35" s="2">
        <v>175.15</v>
      </c>
      <c r="C35" s="2">
        <f t="shared" si="0"/>
        <v>226.45</v>
      </c>
      <c r="D35" s="2">
        <v>0.52</v>
      </c>
      <c r="E35" s="4">
        <v>107</v>
      </c>
      <c r="F35" s="4">
        <v>108</v>
      </c>
      <c r="G35" s="3">
        <f t="shared" si="1"/>
        <v>9.3457943925233638E-3</v>
      </c>
      <c r="H35" s="2">
        <v>21.62</v>
      </c>
      <c r="I35" s="2">
        <f t="shared" si="2"/>
        <v>216.20000000000002</v>
      </c>
    </row>
    <row r="36" spans="2:10" x14ac:dyDescent="0.25">
      <c r="B36" s="2">
        <v>184.69</v>
      </c>
      <c r="C36" s="2">
        <f t="shared" si="0"/>
        <v>235.99</v>
      </c>
      <c r="D36" s="2">
        <v>0.5</v>
      </c>
      <c r="E36" s="4">
        <v>103</v>
      </c>
      <c r="F36" s="4"/>
      <c r="G36" s="3">
        <f t="shared" si="1"/>
        <v>9.7087378640776691E-3</v>
      </c>
      <c r="H36" s="2">
        <v>22.57</v>
      </c>
      <c r="I36" s="2">
        <f t="shared" si="2"/>
        <v>225.7</v>
      </c>
    </row>
    <row r="37" spans="2:10" x14ac:dyDescent="0.25">
      <c r="B37" s="2">
        <v>197.76</v>
      </c>
      <c r="C37" s="2">
        <f t="shared" si="0"/>
        <v>249.06</v>
      </c>
      <c r="D37" s="2">
        <v>0.46</v>
      </c>
      <c r="E37" s="4">
        <v>95</v>
      </c>
      <c r="F37" s="4"/>
      <c r="G37" s="3">
        <f t="shared" si="1"/>
        <v>1.0526315789473684E-2</v>
      </c>
      <c r="H37" s="2">
        <v>24.71</v>
      </c>
      <c r="I37" s="2">
        <f t="shared" si="2"/>
        <v>247.10000000000002</v>
      </c>
      <c r="J37" t="s">
        <v>25</v>
      </c>
    </row>
    <row r="38" spans="2:10" x14ac:dyDescent="0.25">
      <c r="B38" s="2">
        <v>210.35</v>
      </c>
      <c r="C38" s="2">
        <f t="shared" si="0"/>
        <v>261.64999999999998</v>
      </c>
      <c r="D38" s="2">
        <v>0.44</v>
      </c>
      <c r="E38" s="4">
        <v>90</v>
      </c>
      <c r="F38" s="4">
        <v>91</v>
      </c>
      <c r="G38" s="3">
        <f t="shared" si="1"/>
        <v>1.1111111111111112E-2</v>
      </c>
      <c r="H38" s="2">
        <v>26.28</v>
      </c>
      <c r="I38" s="2">
        <f t="shared" si="2"/>
        <v>262.8</v>
      </c>
    </row>
    <row r="39" spans="2:10" x14ac:dyDescent="0.25">
      <c r="B39" s="2">
        <v>220.68</v>
      </c>
      <c r="C39" s="2">
        <f t="shared" si="0"/>
        <v>271.98</v>
      </c>
      <c r="D39" s="2">
        <v>0.42</v>
      </c>
      <c r="E39" s="4">
        <v>86</v>
      </c>
      <c r="F39" s="4"/>
      <c r="G39" s="3">
        <f t="shared" si="1"/>
        <v>1.1627906976744186E-2</v>
      </c>
      <c r="H39" s="2">
        <v>27.68</v>
      </c>
      <c r="I39" s="2">
        <f t="shared" si="2"/>
        <v>276.8</v>
      </c>
    </row>
    <row r="40" spans="2:10" x14ac:dyDescent="0.25">
      <c r="B40" s="2">
        <v>231.11</v>
      </c>
      <c r="C40" s="2">
        <f t="shared" si="0"/>
        <v>282.41000000000003</v>
      </c>
      <c r="D40" s="2">
        <v>0.4</v>
      </c>
      <c r="E40" s="4">
        <v>82</v>
      </c>
      <c r="F40" s="4"/>
      <c r="G40" s="3">
        <f t="shared" si="1"/>
        <v>1.2195121951219513E-2</v>
      </c>
      <c r="H40" s="2">
        <v>29.24</v>
      </c>
      <c r="I40" s="2">
        <f t="shared" si="2"/>
        <v>292.39999999999998</v>
      </c>
      <c r="J40" t="s">
        <v>26</v>
      </c>
    </row>
    <row r="41" spans="2:10" x14ac:dyDescent="0.25">
      <c r="B41" s="2">
        <v>239.15</v>
      </c>
      <c r="C41" s="2">
        <f t="shared" si="0"/>
        <v>290.45</v>
      </c>
      <c r="D41" s="2">
        <v>0.38</v>
      </c>
      <c r="E41" s="4" t="s">
        <v>26</v>
      </c>
      <c r="F41" s="4"/>
      <c r="G41" s="3" t="e">
        <f t="shared" si="1"/>
        <v>#VALUE!</v>
      </c>
      <c r="I41" s="2">
        <f t="shared" si="2"/>
        <v>0</v>
      </c>
      <c r="J41" t="s">
        <v>26</v>
      </c>
    </row>
    <row r="42" spans="2:10" x14ac:dyDescent="0.25">
      <c r="C42" s="2">
        <f t="shared" si="0"/>
        <v>51.3</v>
      </c>
      <c r="D42" s="2"/>
      <c r="E42" s="4"/>
      <c r="F42" s="4"/>
      <c r="G42" s="3" t="e">
        <f t="shared" si="1"/>
        <v>#DIV/0!</v>
      </c>
      <c r="I42" s="2">
        <f t="shared" si="2"/>
        <v>0</v>
      </c>
    </row>
    <row r="43" spans="2:10" x14ac:dyDescent="0.25">
      <c r="C43" s="2">
        <f t="shared" si="0"/>
        <v>51.3</v>
      </c>
      <c r="D43" s="2"/>
      <c r="E43" s="4"/>
      <c r="F43" s="4"/>
      <c r="G43" s="3" t="e">
        <f t="shared" si="1"/>
        <v>#DIV/0!</v>
      </c>
      <c r="I43" s="2">
        <f t="shared" si="2"/>
        <v>0</v>
      </c>
    </row>
    <row r="44" spans="2:10" x14ac:dyDescent="0.25">
      <c r="C44" s="2">
        <f t="shared" si="0"/>
        <v>51.3</v>
      </c>
      <c r="D44" s="2"/>
      <c r="E44" s="4"/>
      <c r="F44" s="4"/>
      <c r="G44" s="3" t="e">
        <f t="shared" si="1"/>
        <v>#DIV/0!</v>
      </c>
      <c r="I44" s="2">
        <f t="shared" si="2"/>
        <v>0</v>
      </c>
    </row>
    <row r="45" spans="2:10" x14ac:dyDescent="0.25">
      <c r="C45" s="2">
        <f t="shared" si="0"/>
        <v>51.3</v>
      </c>
      <c r="D45" s="2"/>
      <c r="E45" s="4"/>
      <c r="F45" s="4"/>
      <c r="G45" s="3" t="e">
        <f t="shared" si="1"/>
        <v>#DIV/0!</v>
      </c>
      <c r="I45" s="2">
        <f t="shared" si="2"/>
        <v>0</v>
      </c>
    </row>
  </sheetData>
  <mergeCells count="1">
    <mergeCell ref="B10:B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3" workbookViewId="0">
      <selection activeCell="H46" sqref="H46"/>
    </sheetView>
  </sheetViews>
  <sheetFormatPr defaultRowHeight="15" x14ac:dyDescent="0.25"/>
  <sheetData>
    <row r="1" spans="1:10" x14ac:dyDescent="0.25">
      <c r="A1" t="s">
        <v>27</v>
      </c>
    </row>
    <row r="3" spans="1:10" x14ac:dyDescent="0.25">
      <c r="C3" t="s">
        <v>28</v>
      </c>
      <c r="E3" t="s">
        <v>22</v>
      </c>
    </row>
    <row r="4" spans="1:10" x14ac:dyDescent="0.25">
      <c r="C4" t="s">
        <v>23</v>
      </c>
      <c r="G4" s="1">
        <v>42744</v>
      </c>
      <c r="I4" t="s">
        <v>2</v>
      </c>
    </row>
    <row r="5" spans="1:10" x14ac:dyDescent="0.25">
      <c r="I5" t="s">
        <v>13</v>
      </c>
    </row>
    <row r="6" spans="1:10" x14ac:dyDescent="0.25">
      <c r="C6" t="s">
        <v>3</v>
      </c>
    </row>
    <row r="9" spans="1:10" x14ac:dyDescent="0.25">
      <c r="B9" s="15" t="s">
        <v>4</v>
      </c>
      <c r="C9" t="s">
        <v>5</v>
      </c>
      <c r="J9" t="s">
        <v>14</v>
      </c>
    </row>
    <row r="10" spans="1:10" x14ac:dyDescent="0.25">
      <c r="B10" s="15"/>
      <c r="C10" t="s">
        <v>6</v>
      </c>
      <c r="D10" t="s">
        <v>16</v>
      </c>
      <c r="E10" t="s">
        <v>7</v>
      </c>
      <c r="G10" t="s">
        <v>8</v>
      </c>
      <c r="H10" t="s">
        <v>9</v>
      </c>
      <c r="J10" t="s">
        <v>15</v>
      </c>
    </row>
    <row r="11" spans="1:10" x14ac:dyDescent="0.25">
      <c r="C11" t="s">
        <v>10</v>
      </c>
      <c r="D11" t="s">
        <v>17</v>
      </c>
      <c r="H11" t="s">
        <v>11</v>
      </c>
      <c r="I11" t="s">
        <v>10</v>
      </c>
      <c r="J11" t="s">
        <v>12</v>
      </c>
    </row>
    <row r="12" spans="1:10" x14ac:dyDescent="0.25">
      <c r="B12" s="2"/>
      <c r="C12" s="2"/>
      <c r="D12" s="2"/>
      <c r="E12" s="2"/>
      <c r="F12" s="2"/>
      <c r="G12" s="2"/>
      <c r="H12" s="2"/>
      <c r="I12" s="2"/>
    </row>
    <row r="13" spans="1:10" x14ac:dyDescent="0.25">
      <c r="B13" s="2"/>
      <c r="C13" s="2"/>
      <c r="D13" s="2"/>
      <c r="E13" s="2"/>
      <c r="F13" s="2"/>
      <c r="G13" s="2"/>
      <c r="H13" s="2"/>
      <c r="I13" s="2"/>
    </row>
    <row r="14" spans="1:10" x14ac:dyDescent="0.25">
      <c r="B14" s="2"/>
      <c r="C14" s="2"/>
      <c r="D14" s="2"/>
      <c r="E14" s="2"/>
      <c r="F14" s="2"/>
      <c r="G14" s="2"/>
      <c r="H14" s="2"/>
      <c r="I14" s="2"/>
    </row>
    <row r="15" spans="1:10" x14ac:dyDescent="0.25">
      <c r="B15" s="2">
        <v>5.26</v>
      </c>
      <c r="C15" s="2">
        <f>B15+51.3</f>
        <v>56.559999999999995</v>
      </c>
      <c r="D15" s="2">
        <v>2.4700000000000002</v>
      </c>
      <c r="E15" s="4">
        <v>506</v>
      </c>
      <c r="F15" s="4">
        <v>507</v>
      </c>
      <c r="G15" s="3">
        <f>1/E15</f>
        <v>1.976284584980237E-3</v>
      </c>
      <c r="H15" s="2">
        <v>4.1900000000000004</v>
      </c>
      <c r="I15" s="2">
        <f>H15*10</f>
        <v>41.900000000000006</v>
      </c>
    </row>
    <row r="16" spans="1:10" x14ac:dyDescent="0.25">
      <c r="B16">
        <v>12.72</v>
      </c>
      <c r="C16" s="2">
        <f t="shared" ref="C16:C40" si="0">B16+51.3</f>
        <v>64.02</v>
      </c>
      <c r="D16">
        <v>2.1800000000000002</v>
      </c>
      <c r="E16">
        <v>448</v>
      </c>
      <c r="F16">
        <v>447</v>
      </c>
      <c r="G16" s="3">
        <f t="shared" ref="G16:G40" si="1">1/E16</f>
        <v>2.232142857142857E-3</v>
      </c>
      <c r="H16">
        <v>4.75</v>
      </c>
      <c r="I16" s="2">
        <f t="shared" ref="I16:I40" si="2">H16*10</f>
        <v>47.5</v>
      </c>
    </row>
    <row r="17" spans="2:9" x14ac:dyDescent="0.25">
      <c r="B17">
        <v>17.850000000000001</v>
      </c>
      <c r="C17" s="2">
        <f t="shared" si="0"/>
        <v>69.150000000000006</v>
      </c>
      <c r="D17">
        <v>2</v>
      </c>
      <c r="E17">
        <v>411</v>
      </c>
      <c r="F17">
        <v>410</v>
      </c>
      <c r="G17" s="3">
        <f t="shared" si="1"/>
        <v>2.4330900243309003E-3</v>
      </c>
      <c r="H17">
        <v>5.2</v>
      </c>
      <c r="I17" s="2">
        <f t="shared" si="2"/>
        <v>52</v>
      </c>
    </row>
    <row r="18" spans="2:9" x14ac:dyDescent="0.25">
      <c r="B18" s="2">
        <v>28.18</v>
      </c>
      <c r="C18" s="2">
        <f t="shared" si="0"/>
        <v>79.47999999999999</v>
      </c>
      <c r="D18" s="2">
        <v>1.72</v>
      </c>
      <c r="E18">
        <v>353</v>
      </c>
      <c r="F18" s="2">
        <v>354</v>
      </c>
      <c r="G18" s="3">
        <f t="shared" si="1"/>
        <v>2.8328611898016999E-3</v>
      </c>
      <c r="H18" s="2">
        <v>6.07</v>
      </c>
      <c r="I18" s="2">
        <f t="shared" si="2"/>
        <v>60.7</v>
      </c>
    </row>
    <row r="19" spans="2:9" x14ac:dyDescent="0.25">
      <c r="B19" s="2">
        <v>38.15</v>
      </c>
      <c r="C19" s="2">
        <f t="shared" si="0"/>
        <v>89.449999999999989</v>
      </c>
      <c r="D19" s="2">
        <v>1.51</v>
      </c>
      <c r="E19">
        <v>310</v>
      </c>
      <c r="F19" s="2">
        <v>309</v>
      </c>
      <c r="G19" s="3">
        <f t="shared" si="1"/>
        <v>3.2258064516129032E-3</v>
      </c>
      <c r="H19" s="2">
        <v>6.94</v>
      </c>
      <c r="I19" s="2">
        <f t="shared" si="2"/>
        <v>69.400000000000006</v>
      </c>
    </row>
    <row r="20" spans="2:9" x14ac:dyDescent="0.25">
      <c r="B20" s="2">
        <v>48.44</v>
      </c>
      <c r="C20" s="2">
        <f t="shared" si="0"/>
        <v>99.74</v>
      </c>
      <c r="D20" s="2">
        <v>1.34</v>
      </c>
      <c r="E20">
        <v>275</v>
      </c>
      <c r="F20" s="2">
        <v>277</v>
      </c>
      <c r="G20" s="3">
        <f t="shared" si="1"/>
        <v>3.6363636363636364E-3</v>
      </c>
      <c r="H20" s="2">
        <v>7.86</v>
      </c>
      <c r="I20" s="2">
        <f t="shared" si="2"/>
        <v>78.600000000000009</v>
      </c>
    </row>
    <row r="21" spans="2:9" x14ac:dyDescent="0.25">
      <c r="B21" s="2">
        <v>58.4</v>
      </c>
      <c r="C21" s="2">
        <f t="shared" si="0"/>
        <v>109.69999999999999</v>
      </c>
      <c r="D21" s="2">
        <v>1.22</v>
      </c>
      <c r="E21">
        <v>250</v>
      </c>
      <c r="F21" s="2">
        <v>251</v>
      </c>
      <c r="G21" s="3">
        <f t="shared" si="1"/>
        <v>4.0000000000000001E-3</v>
      </c>
      <c r="H21" s="2">
        <v>8.69</v>
      </c>
      <c r="I21" s="2">
        <f t="shared" si="2"/>
        <v>86.899999999999991</v>
      </c>
    </row>
    <row r="22" spans="2:9" x14ac:dyDescent="0.25">
      <c r="B22" s="2">
        <v>68.58</v>
      </c>
      <c r="C22" s="2">
        <f t="shared" si="0"/>
        <v>119.88</v>
      </c>
      <c r="D22" s="2">
        <v>1.1100000000000001</v>
      </c>
      <c r="E22">
        <v>226</v>
      </c>
      <c r="F22" s="2">
        <v>227</v>
      </c>
      <c r="G22" s="3">
        <f t="shared" si="1"/>
        <v>4.4247787610619468E-3</v>
      </c>
      <c r="H22" s="2">
        <v>9.61</v>
      </c>
      <c r="I22" s="2">
        <f t="shared" si="2"/>
        <v>96.1</v>
      </c>
    </row>
    <row r="23" spans="2:9" x14ac:dyDescent="0.25">
      <c r="B23" s="2">
        <v>78.8</v>
      </c>
      <c r="C23" s="2">
        <f t="shared" si="0"/>
        <v>130.1</v>
      </c>
      <c r="D23" s="2">
        <v>1.03</v>
      </c>
      <c r="E23">
        <v>210</v>
      </c>
      <c r="F23" s="2">
        <v>211</v>
      </c>
      <c r="G23" s="3">
        <f t="shared" si="1"/>
        <v>4.7619047619047623E-3</v>
      </c>
      <c r="H23" s="2">
        <v>10.43</v>
      </c>
      <c r="I23" s="2">
        <f t="shared" si="2"/>
        <v>104.3</v>
      </c>
    </row>
    <row r="24" spans="2:9" x14ac:dyDescent="0.25">
      <c r="B24" s="2">
        <v>88.2</v>
      </c>
      <c r="C24" s="2">
        <f t="shared" si="0"/>
        <v>139.5</v>
      </c>
      <c r="D24" s="2">
        <v>0.95</v>
      </c>
      <c r="E24">
        <v>195</v>
      </c>
      <c r="F24" s="2">
        <v>164</v>
      </c>
      <c r="G24" s="3">
        <f t="shared" si="1"/>
        <v>5.1282051282051282E-3</v>
      </c>
      <c r="H24" s="2">
        <v>11.28</v>
      </c>
      <c r="I24" s="2">
        <f t="shared" si="2"/>
        <v>112.8</v>
      </c>
    </row>
    <row r="25" spans="2:9" x14ac:dyDescent="0.25">
      <c r="B25" s="2">
        <v>98.54</v>
      </c>
      <c r="C25" s="2">
        <f t="shared" si="0"/>
        <v>149.84</v>
      </c>
      <c r="D25" s="2">
        <v>0.87</v>
      </c>
      <c r="E25">
        <v>179</v>
      </c>
      <c r="F25" s="2">
        <v>178</v>
      </c>
      <c r="G25" s="3">
        <f t="shared" si="1"/>
        <v>5.5865921787709499E-3</v>
      </c>
      <c r="H25" s="2">
        <v>12.36</v>
      </c>
      <c r="I25" s="2">
        <f t="shared" si="2"/>
        <v>123.6</v>
      </c>
    </row>
    <row r="26" spans="2:9" x14ac:dyDescent="0.25">
      <c r="B26" s="2">
        <v>108.4</v>
      </c>
      <c r="C26" s="2">
        <f t="shared" si="0"/>
        <v>159.69999999999999</v>
      </c>
      <c r="D26" s="2">
        <v>0.82</v>
      </c>
      <c r="E26">
        <v>167</v>
      </c>
      <c r="F26" s="2">
        <v>166</v>
      </c>
      <c r="G26" s="3">
        <f t="shared" si="1"/>
        <v>5.9880239520958087E-3</v>
      </c>
      <c r="H26" s="2">
        <v>13.31</v>
      </c>
      <c r="I26" s="2">
        <f t="shared" si="2"/>
        <v>133.1</v>
      </c>
    </row>
    <row r="27" spans="2:9" x14ac:dyDescent="0.25">
      <c r="B27" s="2">
        <v>118.13</v>
      </c>
      <c r="C27" s="2">
        <f t="shared" si="0"/>
        <v>169.43</v>
      </c>
      <c r="D27" s="2">
        <v>0.78</v>
      </c>
      <c r="E27">
        <v>159</v>
      </c>
      <c r="F27" s="2">
        <v>158</v>
      </c>
      <c r="G27" s="3">
        <f t="shared" si="1"/>
        <v>6.2893081761006293E-3</v>
      </c>
      <c r="H27" s="2">
        <v>14.03</v>
      </c>
      <c r="I27" s="2">
        <f t="shared" si="2"/>
        <v>140.29999999999998</v>
      </c>
    </row>
    <row r="28" spans="2:9" x14ac:dyDescent="0.25">
      <c r="B28" s="2">
        <v>128.26</v>
      </c>
      <c r="C28" s="2">
        <f t="shared" si="0"/>
        <v>179.56</v>
      </c>
      <c r="D28" s="2">
        <v>0.71</v>
      </c>
      <c r="E28">
        <v>146</v>
      </c>
      <c r="F28" s="2">
        <v>145</v>
      </c>
      <c r="G28" s="3">
        <f t="shared" si="1"/>
        <v>6.8493150684931503E-3</v>
      </c>
      <c r="H28" s="2">
        <v>15.38</v>
      </c>
      <c r="I28" s="2">
        <f t="shared" si="2"/>
        <v>153.80000000000001</v>
      </c>
    </row>
    <row r="29" spans="2:9" x14ac:dyDescent="0.25">
      <c r="B29" s="2">
        <v>138.24</v>
      </c>
      <c r="C29" s="2">
        <f t="shared" si="0"/>
        <v>189.54000000000002</v>
      </c>
      <c r="D29" s="2">
        <v>0.67</v>
      </c>
      <c r="E29">
        <v>138</v>
      </c>
      <c r="F29" s="2">
        <v>137</v>
      </c>
      <c r="G29" s="3">
        <f t="shared" si="1"/>
        <v>7.246376811594203E-3</v>
      </c>
      <c r="H29" s="2">
        <v>16.350000000000001</v>
      </c>
      <c r="I29" s="2">
        <f t="shared" si="2"/>
        <v>163.5</v>
      </c>
    </row>
    <row r="30" spans="2:9" x14ac:dyDescent="0.25">
      <c r="B30" s="2">
        <v>148.37</v>
      </c>
      <c r="C30" s="2">
        <f t="shared" si="0"/>
        <v>199.67000000000002</v>
      </c>
      <c r="D30" s="2">
        <v>0.62</v>
      </c>
      <c r="E30">
        <v>126</v>
      </c>
      <c r="F30" s="2">
        <v>127</v>
      </c>
      <c r="G30" s="3">
        <f t="shared" si="1"/>
        <v>7.9365079365079361E-3</v>
      </c>
      <c r="H30" s="2">
        <v>18.05</v>
      </c>
      <c r="I30" s="2">
        <f t="shared" si="2"/>
        <v>180.5</v>
      </c>
    </row>
    <row r="31" spans="2:9" x14ac:dyDescent="0.25">
      <c r="B31" s="2">
        <v>158.47999999999999</v>
      </c>
      <c r="C31" s="2">
        <f t="shared" si="0"/>
        <v>209.77999999999997</v>
      </c>
      <c r="D31" s="2">
        <v>0.6</v>
      </c>
      <c r="E31">
        <v>122</v>
      </c>
      <c r="F31" s="2">
        <v>121</v>
      </c>
      <c r="G31" s="3">
        <f t="shared" si="1"/>
        <v>8.1967213114754103E-3</v>
      </c>
      <c r="H31" s="2">
        <v>18.7</v>
      </c>
      <c r="I31" s="2">
        <f t="shared" si="2"/>
        <v>187</v>
      </c>
    </row>
    <row r="32" spans="2:9" x14ac:dyDescent="0.25">
      <c r="B32" s="2">
        <v>168.83</v>
      </c>
      <c r="C32" s="2">
        <f t="shared" si="0"/>
        <v>220.13</v>
      </c>
      <c r="D32" s="2">
        <v>0.55000000000000004</v>
      </c>
      <c r="E32">
        <v>113</v>
      </c>
      <c r="F32" s="2">
        <v>114</v>
      </c>
      <c r="G32" s="3">
        <f t="shared" si="1"/>
        <v>8.8495575221238937E-3</v>
      </c>
      <c r="H32" s="2">
        <v>20.350000000000001</v>
      </c>
      <c r="I32" s="2">
        <f t="shared" si="2"/>
        <v>203.5</v>
      </c>
    </row>
    <row r="33" spans="2:9" x14ac:dyDescent="0.25">
      <c r="B33" s="2">
        <v>178.27</v>
      </c>
      <c r="C33" s="2">
        <f t="shared" si="0"/>
        <v>229.57</v>
      </c>
      <c r="D33" s="2">
        <v>0.51</v>
      </c>
      <c r="E33">
        <v>105</v>
      </c>
      <c r="F33" s="2">
        <v>106</v>
      </c>
      <c r="G33" s="3">
        <f t="shared" si="1"/>
        <v>9.5238095238095247E-3</v>
      </c>
      <c r="H33" s="2">
        <v>22.09</v>
      </c>
      <c r="I33" s="2">
        <f t="shared" si="2"/>
        <v>220.9</v>
      </c>
    </row>
    <row r="34" spans="2:9" x14ac:dyDescent="0.25">
      <c r="B34" s="2">
        <v>188.21</v>
      </c>
      <c r="C34" s="2">
        <f t="shared" si="0"/>
        <v>239.51</v>
      </c>
      <c r="D34" s="2">
        <v>0.49</v>
      </c>
      <c r="E34">
        <v>101</v>
      </c>
      <c r="F34" s="2">
        <v>102</v>
      </c>
      <c r="G34" s="3">
        <f t="shared" si="1"/>
        <v>9.9009900990099011E-3</v>
      </c>
      <c r="H34" s="2">
        <v>23.07</v>
      </c>
      <c r="I34" s="2">
        <f t="shared" si="2"/>
        <v>230.7</v>
      </c>
    </row>
    <row r="35" spans="2:9" x14ac:dyDescent="0.25">
      <c r="B35" s="2">
        <v>198.52</v>
      </c>
      <c r="C35" s="2">
        <f t="shared" si="0"/>
        <v>249.82</v>
      </c>
      <c r="D35" s="2">
        <v>0.47</v>
      </c>
      <c r="E35">
        <v>97</v>
      </c>
      <c r="F35" s="2">
        <v>98</v>
      </c>
      <c r="G35" s="3">
        <f t="shared" si="1"/>
        <v>1.0309278350515464E-2</v>
      </c>
      <c r="H35" s="2">
        <v>24.14</v>
      </c>
      <c r="I35" s="2">
        <f t="shared" si="2"/>
        <v>241.4</v>
      </c>
    </row>
    <row r="36" spans="2:9" x14ac:dyDescent="0.25">
      <c r="B36" s="2">
        <v>208.48</v>
      </c>
      <c r="C36" s="2">
        <f t="shared" si="0"/>
        <v>259.77999999999997</v>
      </c>
      <c r="D36" s="2">
        <v>0.46</v>
      </c>
      <c r="E36">
        <v>94</v>
      </c>
      <c r="F36" s="2">
        <v>95</v>
      </c>
      <c r="G36" s="3">
        <f t="shared" si="1"/>
        <v>1.0638297872340425E-2</v>
      </c>
      <c r="H36" s="2">
        <v>25.01</v>
      </c>
      <c r="I36" s="2">
        <f t="shared" si="2"/>
        <v>250.10000000000002</v>
      </c>
    </row>
    <row r="37" spans="2:9" x14ac:dyDescent="0.25">
      <c r="B37" s="2">
        <v>218.16</v>
      </c>
      <c r="C37" s="2">
        <f t="shared" si="0"/>
        <v>269.45999999999998</v>
      </c>
      <c r="D37" s="2">
        <v>0.43</v>
      </c>
      <c r="E37">
        <v>89</v>
      </c>
      <c r="F37" s="2">
        <v>88</v>
      </c>
      <c r="G37" s="3">
        <f t="shared" si="1"/>
        <v>1.1235955056179775E-2</v>
      </c>
      <c r="H37" s="2">
        <v>26.62</v>
      </c>
      <c r="I37" s="2">
        <f t="shared" si="2"/>
        <v>266.2</v>
      </c>
    </row>
    <row r="38" spans="2:9" x14ac:dyDescent="0.25">
      <c r="B38" s="2">
        <v>224.95</v>
      </c>
      <c r="C38" s="2">
        <f t="shared" si="0"/>
        <v>276.25</v>
      </c>
      <c r="D38" s="2">
        <v>0.42</v>
      </c>
      <c r="E38">
        <v>86</v>
      </c>
      <c r="F38" s="2">
        <v>85</v>
      </c>
      <c r="G38" s="3">
        <f t="shared" si="1"/>
        <v>1.1627906976744186E-2</v>
      </c>
      <c r="H38" s="2">
        <v>27.68</v>
      </c>
      <c r="I38" s="2">
        <f t="shared" si="2"/>
        <v>276.8</v>
      </c>
    </row>
    <row r="39" spans="2:9" x14ac:dyDescent="0.25">
      <c r="B39" s="2">
        <v>228.41</v>
      </c>
      <c r="C39" s="2">
        <f t="shared" si="0"/>
        <v>279.70999999999998</v>
      </c>
      <c r="D39" s="2">
        <v>0.4</v>
      </c>
      <c r="E39">
        <v>81</v>
      </c>
      <c r="F39" s="2">
        <v>82</v>
      </c>
      <c r="G39" s="3">
        <f t="shared" si="1"/>
        <v>1.2345679012345678E-2</v>
      </c>
      <c r="H39" s="2">
        <v>29.66</v>
      </c>
      <c r="I39" s="2">
        <f t="shared" si="2"/>
        <v>296.60000000000002</v>
      </c>
    </row>
    <row r="40" spans="2:9" x14ac:dyDescent="0.25">
      <c r="C40" s="2">
        <f t="shared" si="0"/>
        <v>51.3</v>
      </c>
      <c r="G40" s="3" t="e">
        <f t="shared" si="1"/>
        <v>#DIV/0!</v>
      </c>
      <c r="I40" s="2">
        <f t="shared" si="2"/>
        <v>0</v>
      </c>
    </row>
  </sheetData>
  <mergeCells count="1">
    <mergeCell ref="B9:B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8"/>
  <sheetViews>
    <sheetView topLeftCell="B13" workbookViewId="0">
      <selection activeCell="H42" sqref="H42"/>
    </sheetView>
  </sheetViews>
  <sheetFormatPr defaultRowHeight="15" x14ac:dyDescent="0.25"/>
  <sheetData>
    <row r="2" spans="3:11" x14ac:dyDescent="0.25">
      <c r="C2" t="s">
        <v>29</v>
      </c>
    </row>
    <row r="5" spans="3:11" x14ac:dyDescent="0.25">
      <c r="D5" t="s">
        <v>30</v>
      </c>
      <c r="F5" t="s">
        <v>22</v>
      </c>
    </row>
    <row r="6" spans="3:11" x14ac:dyDescent="0.25">
      <c r="D6" t="s">
        <v>23</v>
      </c>
      <c r="H6" s="1">
        <v>42744</v>
      </c>
      <c r="J6" t="s">
        <v>2</v>
      </c>
    </row>
    <row r="7" spans="3:11" x14ac:dyDescent="0.25">
      <c r="J7" t="s">
        <v>13</v>
      </c>
    </row>
    <row r="8" spans="3:11" x14ac:dyDescent="0.25">
      <c r="D8" t="s">
        <v>3</v>
      </c>
    </row>
    <row r="11" spans="3:11" x14ac:dyDescent="0.25">
      <c r="C11" s="15" t="s">
        <v>4</v>
      </c>
      <c r="D11" t="s">
        <v>5</v>
      </c>
      <c r="K11" t="s">
        <v>14</v>
      </c>
    </row>
    <row r="12" spans="3:11" x14ac:dyDescent="0.25">
      <c r="C12" s="15"/>
      <c r="D12" t="s">
        <v>6</v>
      </c>
      <c r="E12" t="s">
        <v>16</v>
      </c>
      <c r="F12" t="s">
        <v>7</v>
      </c>
      <c r="H12" t="s">
        <v>8</v>
      </c>
      <c r="I12" t="s">
        <v>9</v>
      </c>
      <c r="K12" t="s">
        <v>15</v>
      </c>
    </row>
    <row r="13" spans="3:11" x14ac:dyDescent="0.25">
      <c r="D13" t="s">
        <v>10</v>
      </c>
      <c r="E13" t="s">
        <v>17</v>
      </c>
      <c r="I13" t="s">
        <v>11</v>
      </c>
      <c r="J13" t="s">
        <v>10</v>
      </c>
      <c r="K13" t="s">
        <v>12</v>
      </c>
    </row>
    <row r="14" spans="3:11" x14ac:dyDescent="0.25">
      <c r="C14" s="2"/>
      <c r="D14" s="2"/>
      <c r="E14" s="2"/>
      <c r="F14" s="2"/>
      <c r="G14" s="2"/>
      <c r="H14" s="2"/>
      <c r="I14" s="2"/>
      <c r="J14" s="2"/>
    </row>
    <row r="15" spans="3:11" x14ac:dyDescent="0.25">
      <c r="C15" s="2"/>
      <c r="D15" s="2"/>
      <c r="E15" s="2"/>
      <c r="F15" s="2"/>
      <c r="G15" s="2"/>
      <c r="H15" s="2"/>
      <c r="I15" s="2"/>
      <c r="J15" s="2"/>
    </row>
    <row r="16" spans="3:11" x14ac:dyDescent="0.25">
      <c r="C16" s="2"/>
      <c r="D16" s="2"/>
      <c r="E16" s="2"/>
      <c r="F16" s="2"/>
      <c r="G16" s="2"/>
      <c r="H16" s="2"/>
      <c r="I16" s="2"/>
      <c r="J16" s="2"/>
    </row>
    <row r="17" spans="3:10" x14ac:dyDescent="0.25">
      <c r="C17" s="2">
        <v>6.95</v>
      </c>
      <c r="D17" s="2">
        <f>C17+51.3</f>
        <v>58.25</v>
      </c>
      <c r="E17" s="2">
        <v>2.38</v>
      </c>
      <c r="F17" s="4">
        <v>488</v>
      </c>
      <c r="G17" s="4">
        <v>487</v>
      </c>
      <c r="H17" s="3">
        <f>1/F17</f>
        <v>2.0491803278688526E-3</v>
      </c>
      <c r="I17" s="2">
        <v>4.3499999999999996</v>
      </c>
      <c r="J17" s="2">
        <f>I17*10</f>
        <v>43.5</v>
      </c>
    </row>
    <row r="18" spans="3:10" x14ac:dyDescent="0.25">
      <c r="C18">
        <v>16.12</v>
      </c>
      <c r="D18" s="2">
        <f t="shared" ref="D18:D38" si="0">C18+51.3</f>
        <v>67.42</v>
      </c>
      <c r="E18">
        <v>2.06</v>
      </c>
      <c r="F18">
        <v>421</v>
      </c>
      <c r="G18">
        <v>420</v>
      </c>
      <c r="H18" s="3">
        <f t="shared" ref="H18:H38" si="1">1/F18</f>
        <v>2.3752969121140144E-3</v>
      </c>
      <c r="I18">
        <v>5.0599999999999996</v>
      </c>
      <c r="J18" s="2">
        <f t="shared" ref="J18:J38" si="2">I18*10</f>
        <v>50.599999999999994</v>
      </c>
    </row>
    <row r="19" spans="3:10" x14ac:dyDescent="0.25">
      <c r="C19">
        <v>26.17</v>
      </c>
      <c r="D19" s="2">
        <f t="shared" si="0"/>
        <v>77.47</v>
      </c>
      <c r="E19">
        <v>1.77</v>
      </c>
      <c r="F19">
        <v>363</v>
      </c>
      <c r="G19">
        <v>362</v>
      </c>
      <c r="H19" s="3">
        <f t="shared" si="1"/>
        <v>2.7548209366391185E-3</v>
      </c>
      <c r="I19">
        <v>5.9</v>
      </c>
      <c r="J19" s="2">
        <f t="shared" si="2"/>
        <v>59</v>
      </c>
    </row>
    <row r="20" spans="3:10" x14ac:dyDescent="0.25">
      <c r="C20" s="2">
        <v>36.15</v>
      </c>
      <c r="D20" s="2">
        <f t="shared" si="0"/>
        <v>87.449999999999989</v>
      </c>
      <c r="E20" s="2">
        <v>1.54</v>
      </c>
      <c r="F20">
        <v>315</v>
      </c>
      <c r="G20" s="2">
        <v>314</v>
      </c>
      <c r="H20" s="3">
        <f t="shared" si="1"/>
        <v>3.1746031746031746E-3</v>
      </c>
      <c r="I20" s="2">
        <v>6.83</v>
      </c>
      <c r="J20" s="2">
        <f t="shared" si="2"/>
        <v>68.3</v>
      </c>
    </row>
    <row r="21" spans="3:10" x14ac:dyDescent="0.25">
      <c r="C21" s="2">
        <v>46.32</v>
      </c>
      <c r="D21" s="2">
        <f t="shared" si="0"/>
        <v>97.62</v>
      </c>
      <c r="E21" s="2">
        <v>1.37</v>
      </c>
      <c r="F21">
        <v>280</v>
      </c>
      <c r="G21" s="2">
        <v>281</v>
      </c>
      <c r="H21" s="3">
        <f t="shared" si="1"/>
        <v>3.5714285714285713E-3</v>
      </c>
      <c r="I21" s="2">
        <v>7.72</v>
      </c>
      <c r="J21" s="2">
        <f t="shared" si="2"/>
        <v>77.2</v>
      </c>
    </row>
    <row r="22" spans="3:10" x14ac:dyDescent="0.25">
      <c r="C22" s="2">
        <v>56.21</v>
      </c>
      <c r="D22" s="2">
        <f t="shared" si="0"/>
        <v>107.50999999999999</v>
      </c>
      <c r="E22" s="2">
        <v>1.25</v>
      </c>
      <c r="F22">
        <v>255</v>
      </c>
      <c r="G22" s="2">
        <v>256</v>
      </c>
      <c r="H22" s="3">
        <f t="shared" si="1"/>
        <v>3.9215686274509803E-3</v>
      </c>
      <c r="I22" s="2">
        <v>8.51</v>
      </c>
      <c r="J22" s="2">
        <f t="shared" si="2"/>
        <v>85.1</v>
      </c>
    </row>
    <row r="23" spans="3:10" x14ac:dyDescent="0.25">
      <c r="C23" s="2">
        <v>66.180000000000007</v>
      </c>
      <c r="D23" s="2">
        <f t="shared" si="0"/>
        <v>117.48</v>
      </c>
      <c r="E23" s="2">
        <v>1.1299999999999999</v>
      </c>
      <c r="F23">
        <v>232</v>
      </c>
      <c r="G23" s="2">
        <v>231</v>
      </c>
      <c r="H23" s="3">
        <f t="shared" si="1"/>
        <v>4.3103448275862068E-3</v>
      </c>
      <c r="I23" s="2">
        <v>9.39</v>
      </c>
      <c r="J23" s="2">
        <f t="shared" si="2"/>
        <v>93.9</v>
      </c>
    </row>
    <row r="24" spans="3:10" x14ac:dyDescent="0.25">
      <c r="C24" s="2">
        <v>76.38</v>
      </c>
      <c r="D24" s="2">
        <f t="shared" si="0"/>
        <v>127.67999999999999</v>
      </c>
      <c r="E24" s="2">
        <v>1.04</v>
      </c>
      <c r="F24">
        <v>212</v>
      </c>
      <c r="G24" s="2">
        <v>211</v>
      </c>
      <c r="H24" s="3">
        <f t="shared" si="1"/>
        <v>4.7169811320754715E-3</v>
      </c>
      <c r="I24" s="2">
        <v>10.33</v>
      </c>
      <c r="J24" s="2">
        <f t="shared" si="2"/>
        <v>103.3</v>
      </c>
    </row>
    <row r="25" spans="3:10" x14ac:dyDescent="0.25">
      <c r="C25" s="2">
        <v>86.2</v>
      </c>
      <c r="D25" s="2">
        <f t="shared" si="0"/>
        <v>137.5</v>
      </c>
      <c r="E25" s="2">
        <v>0.98</v>
      </c>
      <c r="F25">
        <v>200</v>
      </c>
      <c r="G25" s="2">
        <v>199</v>
      </c>
      <c r="H25" s="3">
        <f t="shared" si="1"/>
        <v>5.0000000000000001E-3</v>
      </c>
      <c r="I25" s="2">
        <v>10.98</v>
      </c>
      <c r="J25" s="2">
        <f t="shared" si="2"/>
        <v>109.80000000000001</v>
      </c>
    </row>
    <row r="26" spans="3:10" x14ac:dyDescent="0.25">
      <c r="C26" s="2">
        <v>96.22</v>
      </c>
      <c r="D26" s="2">
        <f t="shared" si="0"/>
        <v>147.51999999999998</v>
      </c>
      <c r="E26" s="2">
        <v>0.9</v>
      </c>
      <c r="F26">
        <v>184</v>
      </c>
      <c r="G26" s="2">
        <v>183</v>
      </c>
      <c r="H26" s="3">
        <f t="shared" si="1"/>
        <v>5.434782608695652E-3</v>
      </c>
      <c r="I26" s="2">
        <v>12</v>
      </c>
      <c r="J26" s="2">
        <f t="shared" si="2"/>
        <v>120</v>
      </c>
    </row>
    <row r="27" spans="3:10" x14ac:dyDescent="0.25">
      <c r="C27" s="2">
        <v>106.13</v>
      </c>
      <c r="D27" s="2">
        <f t="shared" si="0"/>
        <v>157.43</v>
      </c>
      <c r="E27" s="2">
        <v>0.84</v>
      </c>
      <c r="F27">
        <v>172</v>
      </c>
      <c r="G27" s="2">
        <v>171</v>
      </c>
      <c r="H27" s="3">
        <f t="shared" si="1"/>
        <v>5.8139534883720929E-3</v>
      </c>
      <c r="I27" s="2">
        <v>12.89</v>
      </c>
      <c r="J27" s="2">
        <f t="shared" si="2"/>
        <v>128.9</v>
      </c>
    </row>
    <row r="28" spans="3:10" x14ac:dyDescent="0.25">
      <c r="C28" s="2">
        <v>116.52</v>
      </c>
      <c r="D28" s="2">
        <f t="shared" si="0"/>
        <v>167.82</v>
      </c>
      <c r="E28" s="2">
        <v>0.78</v>
      </c>
      <c r="F28">
        <v>160</v>
      </c>
      <c r="G28" s="2">
        <v>159</v>
      </c>
      <c r="H28" s="3">
        <f t="shared" si="1"/>
        <v>6.2500000000000003E-3</v>
      </c>
      <c r="I28" s="2">
        <v>13.93</v>
      </c>
      <c r="J28" s="2">
        <f t="shared" si="2"/>
        <v>139.30000000000001</v>
      </c>
    </row>
    <row r="29" spans="3:10" x14ac:dyDescent="0.25">
      <c r="C29" s="2">
        <v>126.35</v>
      </c>
      <c r="D29" s="2">
        <f t="shared" si="0"/>
        <v>177.64999999999998</v>
      </c>
      <c r="E29" s="2">
        <v>0.72</v>
      </c>
      <c r="F29">
        <v>147</v>
      </c>
      <c r="G29" s="2">
        <v>146</v>
      </c>
      <c r="H29" s="3">
        <f t="shared" si="1"/>
        <v>6.8027210884353739E-3</v>
      </c>
      <c r="I29" s="2">
        <v>15.26</v>
      </c>
      <c r="J29" s="2">
        <f t="shared" si="2"/>
        <v>152.6</v>
      </c>
    </row>
    <row r="30" spans="3:10" x14ac:dyDescent="0.25">
      <c r="C30" s="2">
        <v>136.30000000000001</v>
      </c>
      <c r="D30" s="2">
        <f t="shared" si="0"/>
        <v>187.60000000000002</v>
      </c>
      <c r="E30" s="2">
        <v>0.67</v>
      </c>
      <c r="F30">
        <v>138</v>
      </c>
      <c r="G30" s="2">
        <v>139</v>
      </c>
      <c r="H30" s="3">
        <f t="shared" si="1"/>
        <v>7.246376811594203E-3</v>
      </c>
      <c r="I30" s="2">
        <v>16.350000000000001</v>
      </c>
      <c r="J30" s="2">
        <f t="shared" si="2"/>
        <v>163.5</v>
      </c>
    </row>
    <row r="31" spans="3:10" x14ac:dyDescent="0.25">
      <c r="C31" s="2">
        <v>146.83000000000001</v>
      </c>
      <c r="D31" s="2">
        <f t="shared" si="0"/>
        <v>198.13</v>
      </c>
      <c r="E31" s="2">
        <v>0.64</v>
      </c>
      <c r="F31">
        <v>131</v>
      </c>
      <c r="G31" s="2">
        <v>130</v>
      </c>
      <c r="H31" s="3">
        <f t="shared" si="1"/>
        <v>7.6335877862595417E-3</v>
      </c>
      <c r="I31" s="2">
        <v>17.3</v>
      </c>
      <c r="J31" s="2">
        <f t="shared" si="2"/>
        <v>173</v>
      </c>
    </row>
    <row r="32" spans="3:10" x14ac:dyDescent="0.25">
      <c r="C32" s="2">
        <v>156.44999999999999</v>
      </c>
      <c r="D32" s="2">
        <f t="shared" si="0"/>
        <v>207.75</v>
      </c>
      <c r="E32" s="2">
        <v>0.6</v>
      </c>
      <c r="F32">
        <v>122</v>
      </c>
      <c r="G32" s="2">
        <v>123</v>
      </c>
      <c r="H32" s="3">
        <f t="shared" si="1"/>
        <v>8.1967213114754103E-3</v>
      </c>
      <c r="I32" s="2">
        <v>18.7</v>
      </c>
      <c r="J32" s="2">
        <f t="shared" si="2"/>
        <v>187</v>
      </c>
    </row>
    <row r="33" spans="3:10" x14ac:dyDescent="0.25">
      <c r="C33" s="2">
        <v>166.92</v>
      </c>
      <c r="D33" s="2">
        <f t="shared" si="0"/>
        <v>218.21999999999997</v>
      </c>
      <c r="E33" s="2">
        <v>0.56000000000000005</v>
      </c>
      <c r="F33">
        <v>114</v>
      </c>
      <c r="G33" s="2">
        <v>113</v>
      </c>
      <c r="H33" s="3">
        <f t="shared" si="1"/>
        <v>8.771929824561403E-3</v>
      </c>
      <c r="I33" s="2">
        <v>20.16</v>
      </c>
      <c r="J33" s="2">
        <f t="shared" si="2"/>
        <v>201.6</v>
      </c>
    </row>
    <row r="34" spans="3:10" x14ac:dyDescent="0.25">
      <c r="C34" s="2">
        <v>176.5</v>
      </c>
      <c r="D34" s="2">
        <f t="shared" si="0"/>
        <v>227.8</v>
      </c>
      <c r="E34" s="2">
        <v>0.54</v>
      </c>
      <c r="F34">
        <v>110</v>
      </c>
      <c r="G34" s="2">
        <v>111</v>
      </c>
      <c r="H34" s="3">
        <f t="shared" si="1"/>
        <v>9.0909090909090905E-3</v>
      </c>
      <c r="I34" s="2">
        <v>20.97</v>
      </c>
      <c r="J34" s="2">
        <f t="shared" si="2"/>
        <v>209.7</v>
      </c>
    </row>
    <row r="35" spans="3:10" x14ac:dyDescent="0.25">
      <c r="C35" s="2">
        <v>186.19</v>
      </c>
      <c r="D35" s="2">
        <f t="shared" si="0"/>
        <v>237.49</v>
      </c>
      <c r="E35" s="2">
        <v>0.5</v>
      </c>
      <c r="F35">
        <v>102</v>
      </c>
      <c r="G35" s="2">
        <v>103</v>
      </c>
      <c r="H35" s="3">
        <f t="shared" si="1"/>
        <v>9.8039215686274508E-3</v>
      </c>
      <c r="I35" s="2">
        <v>22.81</v>
      </c>
      <c r="J35" s="2">
        <f t="shared" si="2"/>
        <v>228.1</v>
      </c>
    </row>
    <row r="36" spans="3:10" x14ac:dyDescent="0.25">
      <c r="C36" s="2">
        <v>196.83</v>
      </c>
      <c r="D36" s="2">
        <f t="shared" si="0"/>
        <v>248.13</v>
      </c>
      <c r="E36" s="2">
        <v>0.48</v>
      </c>
      <c r="F36">
        <v>98</v>
      </c>
      <c r="G36" s="2">
        <v>97</v>
      </c>
      <c r="H36" s="3">
        <f t="shared" si="1"/>
        <v>1.020408163265306E-2</v>
      </c>
      <c r="I36" s="2">
        <v>23.86</v>
      </c>
      <c r="J36" s="2">
        <f t="shared" si="2"/>
        <v>238.6</v>
      </c>
    </row>
    <row r="37" spans="3:10" x14ac:dyDescent="0.25">
      <c r="C37" s="2">
        <v>206.89</v>
      </c>
      <c r="D37" s="2">
        <f t="shared" si="0"/>
        <v>258.19</v>
      </c>
      <c r="E37" s="2">
        <v>0.46</v>
      </c>
      <c r="F37">
        <v>94</v>
      </c>
      <c r="G37" s="2">
        <v>93</v>
      </c>
      <c r="H37" s="3">
        <f t="shared" si="1"/>
        <v>1.0638297872340425E-2</v>
      </c>
      <c r="I37" s="2">
        <v>24.71</v>
      </c>
      <c r="J37" s="2">
        <f t="shared" si="2"/>
        <v>247.10000000000002</v>
      </c>
    </row>
    <row r="38" spans="3:10" x14ac:dyDescent="0.25">
      <c r="D38" s="2">
        <f t="shared" si="0"/>
        <v>51.3</v>
      </c>
      <c r="H38" s="3" t="e">
        <f t="shared" si="1"/>
        <v>#DIV/0!</v>
      </c>
      <c r="J38" s="2">
        <f t="shared" si="2"/>
        <v>0</v>
      </c>
    </row>
  </sheetData>
  <mergeCells count="1">
    <mergeCell ref="C11:C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8"/>
  <sheetViews>
    <sheetView topLeftCell="B14" workbookViewId="0">
      <selection activeCell="H31" activeCellId="1" sqref="D17:D31 H17:H31"/>
    </sheetView>
  </sheetViews>
  <sheetFormatPr defaultRowHeight="15" x14ac:dyDescent="0.25"/>
  <sheetData>
    <row r="2" spans="3:11" x14ac:dyDescent="0.25">
      <c r="C2" t="s">
        <v>29</v>
      </c>
    </row>
    <row r="5" spans="3:11" x14ac:dyDescent="0.25">
      <c r="D5" t="s">
        <v>32</v>
      </c>
      <c r="F5" t="s">
        <v>22</v>
      </c>
    </row>
    <row r="6" spans="3:11" x14ac:dyDescent="0.25">
      <c r="D6" t="s">
        <v>23</v>
      </c>
      <c r="H6" s="1">
        <v>42744</v>
      </c>
      <c r="J6" t="s">
        <v>2</v>
      </c>
    </row>
    <row r="7" spans="3:11" x14ac:dyDescent="0.25">
      <c r="J7" t="s">
        <v>13</v>
      </c>
    </row>
    <row r="8" spans="3:11" x14ac:dyDescent="0.25">
      <c r="D8" t="s">
        <v>3</v>
      </c>
    </row>
    <row r="11" spans="3:11" x14ac:dyDescent="0.25">
      <c r="C11" s="15" t="s">
        <v>4</v>
      </c>
      <c r="D11" t="s">
        <v>5</v>
      </c>
      <c r="K11" t="s">
        <v>14</v>
      </c>
    </row>
    <row r="12" spans="3:11" x14ac:dyDescent="0.25">
      <c r="C12" s="15"/>
      <c r="D12" t="s">
        <v>6</v>
      </c>
      <c r="E12" t="s">
        <v>16</v>
      </c>
      <c r="F12" t="s">
        <v>7</v>
      </c>
      <c r="H12" t="s">
        <v>8</v>
      </c>
      <c r="I12" t="s">
        <v>9</v>
      </c>
      <c r="K12" t="s">
        <v>15</v>
      </c>
    </row>
    <row r="13" spans="3:11" x14ac:dyDescent="0.25">
      <c r="D13" t="s">
        <v>10</v>
      </c>
      <c r="E13" t="s">
        <v>17</v>
      </c>
      <c r="I13" t="s">
        <v>11</v>
      </c>
      <c r="J13" t="s">
        <v>10</v>
      </c>
      <c r="K13" t="s">
        <v>12</v>
      </c>
    </row>
    <row r="14" spans="3:11" x14ac:dyDescent="0.25">
      <c r="C14" s="2"/>
      <c r="D14" s="2"/>
      <c r="E14" s="2"/>
      <c r="F14" s="2"/>
      <c r="G14" s="2"/>
      <c r="H14" s="2"/>
      <c r="I14" s="2"/>
      <c r="J14" s="2"/>
    </row>
    <row r="15" spans="3:11" x14ac:dyDescent="0.25">
      <c r="C15" s="2"/>
      <c r="D15" s="2"/>
      <c r="E15" s="2"/>
      <c r="F15" s="2"/>
      <c r="G15" s="2"/>
      <c r="H15" s="2"/>
      <c r="I15" s="2"/>
      <c r="J15" s="2"/>
    </row>
    <row r="16" spans="3:11" x14ac:dyDescent="0.25">
      <c r="C16" s="2"/>
      <c r="D16" s="2"/>
      <c r="E16" s="2"/>
      <c r="F16" s="2"/>
      <c r="G16" s="2"/>
      <c r="H16" s="2"/>
      <c r="I16" s="2"/>
      <c r="J16" s="2"/>
    </row>
    <row r="17" spans="3:10" x14ac:dyDescent="0.25">
      <c r="C17" s="2">
        <v>8.16</v>
      </c>
      <c r="D17" s="2">
        <f>C17+51.3</f>
        <v>59.459999999999994</v>
      </c>
      <c r="E17" s="2">
        <v>2.31</v>
      </c>
      <c r="F17" s="4">
        <v>473</v>
      </c>
      <c r="G17" s="4">
        <v>475</v>
      </c>
      <c r="H17" s="3">
        <f>1/F17</f>
        <v>2.1141649048625794E-3</v>
      </c>
      <c r="I17" s="2">
        <v>4.4000000000000004</v>
      </c>
      <c r="J17" s="2">
        <f>I17*10</f>
        <v>44</v>
      </c>
    </row>
    <row r="18" spans="3:10" x14ac:dyDescent="0.25">
      <c r="C18">
        <v>17.010000000000002</v>
      </c>
      <c r="D18" s="2">
        <f t="shared" ref="D18:D37" si="0">C18+51.3</f>
        <v>68.31</v>
      </c>
      <c r="E18">
        <v>2</v>
      </c>
      <c r="F18">
        <v>409</v>
      </c>
      <c r="G18">
        <v>410</v>
      </c>
      <c r="H18" s="3">
        <f t="shared" ref="H18:H37" si="1">1/F18</f>
        <v>2.4449877750611247E-3</v>
      </c>
      <c r="I18">
        <v>5.22</v>
      </c>
      <c r="J18" s="2">
        <f t="shared" ref="J18:J37" si="2">I18*10</f>
        <v>52.199999999999996</v>
      </c>
    </row>
    <row r="19" spans="3:10" x14ac:dyDescent="0.25">
      <c r="C19">
        <v>24.83</v>
      </c>
      <c r="D19" s="2">
        <f t="shared" si="0"/>
        <v>76.13</v>
      </c>
      <c r="E19">
        <v>1.79</v>
      </c>
      <c r="F19">
        <v>367</v>
      </c>
      <c r="G19">
        <v>366</v>
      </c>
      <c r="H19" s="3">
        <f t="shared" si="1"/>
        <v>2.7247956403269754E-3</v>
      </c>
      <c r="I19">
        <v>5.83</v>
      </c>
      <c r="J19" s="2">
        <f t="shared" si="2"/>
        <v>58.3</v>
      </c>
    </row>
    <row r="20" spans="3:10" x14ac:dyDescent="0.25">
      <c r="C20" s="2">
        <v>38.54</v>
      </c>
      <c r="D20" s="2">
        <f t="shared" si="0"/>
        <v>89.84</v>
      </c>
      <c r="E20" s="2">
        <v>1.49</v>
      </c>
      <c r="F20">
        <v>306</v>
      </c>
      <c r="G20" s="2">
        <v>307</v>
      </c>
      <c r="H20" s="3">
        <f t="shared" si="1"/>
        <v>3.2679738562091504E-3</v>
      </c>
      <c r="I20" s="2">
        <v>7.04</v>
      </c>
      <c r="J20" s="2">
        <f t="shared" si="2"/>
        <v>70.400000000000006</v>
      </c>
    </row>
    <row r="21" spans="3:10" x14ac:dyDescent="0.25">
      <c r="C21" s="2">
        <v>50.68</v>
      </c>
      <c r="D21" s="2">
        <f t="shared" si="0"/>
        <v>101.97999999999999</v>
      </c>
      <c r="E21" s="2">
        <v>1.3</v>
      </c>
      <c r="F21">
        <v>267</v>
      </c>
      <c r="G21" s="2">
        <v>266</v>
      </c>
      <c r="H21" s="3">
        <f t="shared" si="1"/>
        <v>3.7453183520599251E-3</v>
      </c>
      <c r="I21" s="2">
        <v>8.11</v>
      </c>
      <c r="J21" s="2">
        <f t="shared" si="2"/>
        <v>81.099999999999994</v>
      </c>
    </row>
    <row r="22" spans="3:10" x14ac:dyDescent="0.25">
      <c r="C22" s="2">
        <v>61.16</v>
      </c>
      <c r="D22" s="2">
        <f t="shared" si="0"/>
        <v>112.46</v>
      </c>
      <c r="E22" s="2">
        <v>1.19</v>
      </c>
      <c r="F22">
        <v>244</v>
      </c>
      <c r="G22" s="2">
        <v>243</v>
      </c>
      <c r="H22" s="3">
        <f t="shared" si="1"/>
        <v>4.0983606557377051E-3</v>
      </c>
      <c r="I22" s="2">
        <v>8.91</v>
      </c>
      <c r="J22" s="2">
        <f t="shared" si="2"/>
        <v>89.1</v>
      </c>
    </row>
    <row r="23" spans="3:10" x14ac:dyDescent="0.25">
      <c r="C23" s="2">
        <v>71.72</v>
      </c>
      <c r="D23" s="2">
        <f t="shared" si="0"/>
        <v>123.02</v>
      </c>
      <c r="E23" s="2">
        <v>1.07</v>
      </c>
      <c r="F23">
        <v>220</v>
      </c>
      <c r="G23" s="2">
        <v>221</v>
      </c>
      <c r="H23" s="3">
        <f t="shared" si="1"/>
        <v>4.5454545454545452E-3</v>
      </c>
      <c r="I23" s="2">
        <v>9.93</v>
      </c>
      <c r="J23" s="2">
        <f t="shared" si="2"/>
        <v>99.3</v>
      </c>
    </row>
    <row r="24" spans="3:10" x14ac:dyDescent="0.25">
      <c r="C24" s="2">
        <v>80.459999999999994</v>
      </c>
      <c r="D24" s="2">
        <f t="shared" si="0"/>
        <v>131.76</v>
      </c>
      <c r="E24" s="2">
        <v>1.01</v>
      </c>
      <c r="F24">
        <v>207</v>
      </c>
      <c r="G24" s="2">
        <v>208</v>
      </c>
      <c r="H24" s="3">
        <f t="shared" si="1"/>
        <v>4.830917874396135E-3</v>
      </c>
      <c r="I24" s="2">
        <v>10.59</v>
      </c>
      <c r="J24" s="2">
        <f t="shared" si="2"/>
        <v>105.9</v>
      </c>
    </row>
    <row r="25" spans="3:10" x14ac:dyDescent="0.25">
      <c r="C25" s="2">
        <v>89.31</v>
      </c>
      <c r="D25" s="2">
        <f t="shared" si="0"/>
        <v>140.61000000000001</v>
      </c>
      <c r="E25" s="2">
        <v>0.95</v>
      </c>
      <c r="F25">
        <v>195</v>
      </c>
      <c r="G25" s="2">
        <v>194</v>
      </c>
      <c r="H25" s="3">
        <f t="shared" si="1"/>
        <v>5.1282051282051282E-3</v>
      </c>
      <c r="I25" s="2">
        <v>11.53</v>
      </c>
      <c r="J25" s="2">
        <f t="shared" si="2"/>
        <v>115.3</v>
      </c>
    </row>
    <row r="26" spans="3:10" x14ac:dyDescent="0.25">
      <c r="C26" s="2">
        <v>98.62</v>
      </c>
      <c r="D26" s="2">
        <f t="shared" si="0"/>
        <v>149.92000000000002</v>
      </c>
      <c r="E26" s="2">
        <v>0.87</v>
      </c>
      <c r="F26">
        <v>179</v>
      </c>
      <c r="G26" s="2">
        <v>180</v>
      </c>
      <c r="H26" s="3">
        <f t="shared" si="1"/>
        <v>5.5865921787709499E-3</v>
      </c>
      <c r="I26" s="2">
        <v>12.36</v>
      </c>
      <c r="J26" s="2">
        <f t="shared" si="2"/>
        <v>123.6</v>
      </c>
    </row>
    <row r="27" spans="3:10" x14ac:dyDescent="0.25">
      <c r="C27" s="2">
        <v>108.61</v>
      </c>
      <c r="D27" s="2">
        <f t="shared" si="0"/>
        <v>159.91</v>
      </c>
      <c r="E27" s="2">
        <v>0.82</v>
      </c>
      <c r="F27">
        <v>168</v>
      </c>
      <c r="G27" s="2">
        <v>167</v>
      </c>
      <c r="H27" s="3">
        <f t="shared" si="1"/>
        <v>5.9523809523809521E-3</v>
      </c>
      <c r="I27" s="2">
        <v>13.22</v>
      </c>
      <c r="J27" s="2">
        <f t="shared" si="2"/>
        <v>132.20000000000002</v>
      </c>
    </row>
    <row r="28" spans="3:10" x14ac:dyDescent="0.25">
      <c r="C28" s="2">
        <v>119.01</v>
      </c>
      <c r="D28" s="2">
        <f t="shared" si="0"/>
        <v>170.31</v>
      </c>
      <c r="E28" s="2">
        <v>0.76</v>
      </c>
      <c r="F28">
        <v>155</v>
      </c>
      <c r="G28" s="2">
        <v>154</v>
      </c>
      <c r="H28" s="3">
        <f t="shared" si="1"/>
        <v>6.4516129032258064E-3</v>
      </c>
      <c r="I28" s="2">
        <v>14.52</v>
      </c>
      <c r="J28" s="2">
        <f t="shared" si="2"/>
        <v>145.19999999999999</v>
      </c>
    </row>
    <row r="29" spans="3:10" x14ac:dyDescent="0.25">
      <c r="C29" s="2">
        <v>130.24</v>
      </c>
      <c r="D29" s="2">
        <f t="shared" si="0"/>
        <v>181.54000000000002</v>
      </c>
      <c r="E29" s="2">
        <v>0.71</v>
      </c>
      <c r="F29">
        <v>146</v>
      </c>
      <c r="G29" s="2">
        <v>147</v>
      </c>
      <c r="H29" s="3">
        <f t="shared" si="1"/>
        <v>6.8493150684931503E-3</v>
      </c>
      <c r="I29" s="2">
        <v>15.38</v>
      </c>
      <c r="J29" s="2">
        <f t="shared" si="2"/>
        <v>153.80000000000001</v>
      </c>
    </row>
    <row r="30" spans="3:10" x14ac:dyDescent="0.25">
      <c r="C30" s="2">
        <v>140.69</v>
      </c>
      <c r="D30" s="2">
        <f t="shared" si="0"/>
        <v>191.99</v>
      </c>
      <c r="E30" s="2">
        <v>0.67</v>
      </c>
      <c r="F30">
        <v>138</v>
      </c>
      <c r="G30" s="2">
        <v>139</v>
      </c>
      <c r="H30" s="3">
        <f t="shared" si="1"/>
        <v>7.246376811594203E-3</v>
      </c>
      <c r="I30" s="2">
        <v>16.350000000000001</v>
      </c>
      <c r="J30" s="2">
        <f t="shared" si="2"/>
        <v>163.5</v>
      </c>
    </row>
    <row r="31" spans="3:10" x14ac:dyDescent="0.25">
      <c r="C31" s="2">
        <v>150.33000000000001</v>
      </c>
      <c r="D31" s="2">
        <f t="shared" si="0"/>
        <v>201.63</v>
      </c>
      <c r="E31" s="2">
        <v>0.63</v>
      </c>
      <c r="F31">
        <v>130</v>
      </c>
      <c r="G31" s="2">
        <v>131</v>
      </c>
      <c r="H31" s="3">
        <f t="shared" si="1"/>
        <v>7.6923076923076927E-3</v>
      </c>
      <c r="I31" s="2">
        <v>17.45</v>
      </c>
      <c r="J31" s="2">
        <f t="shared" si="2"/>
        <v>174.5</v>
      </c>
    </row>
    <row r="32" spans="3:10" x14ac:dyDescent="0.25">
      <c r="C32" s="2">
        <v>160.63</v>
      </c>
      <c r="D32" s="2">
        <f t="shared" si="0"/>
        <v>211.93</v>
      </c>
      <c r="E32" s="2">
        <v>0.6</v>
      </c>
      <c r="F32">
        <v>124</v>
      </c>
      <c r="G32" s="2">
        <v>123</v>
      </c>
      <c r="H32" s="3">
        <f t="shared" si="1"/>
        <v>8.0645161290322578E-3</v>
      </c>
      <c r="I32" s="2">
        <v>18.37</v>
      </c>
      <c r="J32" s="2">
        <f t="shared" si="2"/>
        <v>183.70000000000002</v>
      </c>
    </row>
    <row r="33" spans="3:10" x14ac:dyDescent="0.25">
      <c r="C33" s="2">
        <v>170.09</v>
      </c>
      <c r="D33" s="2">
        <f t="shared" si="0"/>
        <v>221.39</v>
      </c>
      <c r="E33" s="2">
        <v>0.56000000000000005</v>
      </c>
      <c r="F33">
        <v>114</v>
      </c>
      <c r="G33" s="2">
        <v>115</v>
      </c>
      <c r="H33" s="3">
        <f t="shared" si="1"/>
        <v>8.771929824561403E-3</v>
      </c>
      <c r="I33" s="2">
        <v>20.16</v>
      </c>
      <c r="J33" s="2">
        <f t="shared" si="2"/>
        <v>201.6</v>
      </c>
    </row>
    <row r="34" spans="3:10" x14ac:dyDescent="0.25">
      <c r="C34" s="2">
        <v>180.46</v>
      </c>
      <c r="D34" s="2">
        <f t="shared" si="0"/>
        <v>231.76</v>
      </c>
      <c r="E34" s="2">
        <v>0.54</v>
      </c>
      <c r="F34">
        <v>111</v>
      </c>
      <c r="G34" s="2">
        <v>110</v>
      </c>
      <c r="H34" s="3">
        <f t="shared" si="1"/>
        <v>9.0090090090090089E-3</v>
      </c>
      <c r="I34" s="2">
        <v>20.76</v>
      </c>
      <c r="J34" s="2">
        <f t="shared" si="2"/>
        <v>207.60000000000002</v>
      </c>
    </row>
    <row r="35" spans="3:10" x14ac:dyDescent="0.25">
      <c r="C35" s="2">
        <v>190.74</v>
      </c>
      <c r="D35" s="2">
        <f t="shared" si="0"/>
        <v>242.04000000000002</v>
      </c>
      <c r="E35" s="2">
        <v>0.5</v>
      </c>
      <c r="F35">
        <v>102</v>
      </c>
      <c r="G35" s="2">
        <v>103</v>
      </c>
      <c r="H35" s="3">
        <f t="shared" si="1"/>
        <v>9.8039215686274508E-3</v>
      </c>
      <c r="I35" s="2">
        <v>22.57</v>
      </c>
      <c r="J35" s="2">
        <f t="shared" si="2"/>
        <v>225.7</v>
      </c>
    </row>
    <row r="36" spans="3:10" x14ac:dyDescent="0.25">
      <c r="C36" s="2">
        <v>200.71</v>
      </c>
      <c r="D36" s="2">
        <f t="shared" si="0"/>
        <v>252.01</v>
      </c>
      <c r="E36" s="2">
        <v>0.48</v>
      </c>
      <c r="F36">
        <v>99</v>
      </c>
      <c r="G36" s="2">
        <v>100</v>
      </c>
      <c r="H36" s="3">
        <f t="shared" si="1"/>
        <v>1.0101010101010102E-2</v>
      </c>
      <c r="I36" s="2">
        <v>23.59</v>
      </c>
      <c r="J36" s="2">
        <f t="shared" si="2"/>
        <v>235.9</v>
      </c>
    </row>
    <row r="37" spans="3:10" x14ac:dyDescent="0.25">
      <c r="C37" s="2">
        <v>210.81</v>
      </c>
      <c r="D37" s="2">
        <f t="shared" si="0"/>
        <v>262.11</v>
      </c>
      <c r="E37" s="2">
        <v>0.46</v>
      </c>
      <c r="F37">
        <v>95</v>
      </c>
      <c r="G37" s="2">
        <v>94</v>
      </c>
      <c r="H37" s="3">
        <f t="shared" si="1"/>
        <v>1.0526315789473684E-2</v>
      </c>
      <c r="I37" s="2">
        <v>24.71</v>
      </c>
      <c r="J37" s="2">
        <f t="shared" si="2"/>
        <v>247.10000000000002</v>
      </c>
    </row>
    <row r="38" spans="3:10" x14ac:dyDescent="0.25">
      <c r="D38" s="2"/>
      <c r="H38" s="3"/>
      <c r="J38" s="2"/>
    </row>
  </sheetData>
  <mergeCells count="1">
    <mergeCell ref="C11:C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8"/>
  <sheetViews>
    <sheetView topLeftCell="B41" workbookViewId="0">
      <selection activeCell="B32" sqref="B32"/>
    </sheetView>
  </sheetViews>
  <sheetFormatPr defaultRowHeight="15" x14ac:dyDescent="0.25"/>
  <sheetData>
    <row r="2" spans="3:11" x14ac:dyDescent="0.25">
      <c r="C2" t="s">
        <v>29</v>
      </c>
    </row>
    <row r="5" spans="3:11" x14ac:dyDescent="0.25">
      <c r="D5" t="s">
        <v>31</v>
      </c>
      <c r="F5" t="s">
        <v>22</v>
      </c>
    </row>
    <row r="6" spans="3:11" x14ac:dyDescent="0.25">
      <c r="D6" t="s">
        <v>23</v>
      </c>
      <c r="H6" s="1">
        <v>42744</v>
      </c>
      <c r="J6" t="s">
        <v>2</v>
      </c>
    </row>
    <row r="7" spans="3:11" x14ac:dyDescent="0.25">
      <c r="J7" t="s">
        <v>13</v>
      </c>
    </row>
    <row r="8" spans="3:11" x14ac:dyDescent="0.25">
      <c r="D8" t="s">
        <v>3</v>
      </c>
    </row>
    <row r="11" spans="3:11" x14ac:dyDescent="0.25">
      <c r="C11" s="15" t="s">
        <v>4</v>
      </c>
      <c r="D11" t="s">
        <v>5</v>
      </c>
      <c r="K11" t="s">
        <v>14</v>
      </c>
    </row>
    <row r="12" spans="3:11" x14ac:dyDescent="0.25">
      <c r="C12" s="15"/>
      <c r="D12" t="s">
        <v>6</v>
      </c>
      <c r="E12" t="s">
        <v>16</v>
      </c>
      <c r="F12" t="s">
        <v>7</v>
      </c>
      <c r="H12" t="s">
        <v>8</v>
      </c>
      <c r="I12" t="s">
        <v>9</v>
      </c>
      <c r="K12" t="s">
        <v>15</v>
      </c>
    </row>
    <row r="13" spans="3:11" x14ac:dyDescent="0.25">
      <c r="D13" t="s">
        <v>10</v>
      </c>
      <c r="E13" t="s">
        <v>17</v>
      </c>
      <c r="I13" t="s">
        <v>11</v>
      </c>
      <c r="J13" t="s">
        <v>10</v>
      </c>
      <c r="K13" t="s">
        <v>12</v>
      </c>
    </row>
    <row r="14" spans="3:11" x14ac:dyDescent="0.25">
      <c r="C14" s="2"/>
      <c r="D14" s="2"/>
      <c r="E14" s="2"/>
      <c r="F14" s="2"/>
      <c r="G14" s="2"/>
      <c r="H14" s="2"/>
      <c r="I14" s="2"/>
      <c r="J14" s="2"/>
    </row>
    <row r="15" spans="3:11" x14ac:dyDescent="0.25">
      <c r="C15" s="2"/>
      <c r="D15" s="2"/>
      <c r="E15" s="2"/>
      <c r="F15" s="2"/>
      <c r="G15" s="2"/>
      <c r="H15" s="2"/>
      <c r="I15" s="2"/>
      <c r="J15" s="2"/>
    </row>
    <row r="16" spans="3:11" x14ac:dyDescent="0.25">
      <c r="C16" s="2"/>
      <c r="D16" s="2"/>
      <c r="E16" s="2"/>
      <c r="F16" s="2"/>
      <c r="G16" s="2"/>
      <c r="H16" s="2"/>
      <c r="I16" s="2"/>
      <c r="J16" s="2"/>
    </row>
    <row r="17" spans="3:10" x14ac:dyDescent="0.25">
      <c r="C17" s="2">
        <v>6.92</v>
      </c>
      <c r="D17" s="2">
        <f>C17+51.3</f>
        <v>58.22</v>
      </c>
      <c r="E17" s="2">
        <v>2.34</v>
      </c>
      <c r="F17" s="4">
        <v>480</v>
      </c>
      <c r="G17" s="4">
        <v>481</v>
      </c>
      <c r="H17" s="3">
        <f>1/F17</f>
        <v>2.0833333333333333E-3</v>
      </c>
      <c r="I17" s="2">
        <v>4.43</v>
      </c>
      <c r="J17" s="2">
        <f>I17*10</f>
        <v>44.3</v>
      </c>
    </row>
    <row r="18" spans="3:10" x14ac:dyDescent="0.25">
      <c r="C18">
        <v>16.920000000000002</v>
      </c>
      <c r="D18" s="2">
        <f t="shared" ref="D18:D37" si="0">C18+51.3</f>
        <v>68.22</v>
      </c>
      <c r="E18">
        <v>2</v>
      </c>
      <c r="F18">
        <v>409</v>
      </c>
      <c r="G18">
        <v>410</v>
      </c>
      <c r="H18" s="3">
        <f t="shared" ref="H18:H37" si="1">1/F18</f>
        <v>2.4449877750611247E-3</v>
      </c>
      <c r="I18">
        <v>5.22</v>
      </c>
      <c r="J18" s="2">
        <f t="shared" ref="J18:J37" si="2">I18*10</f>
        <v>52.199999999999996</v>
      </c>
    </row>
    <row r="19" spans="3:10" x14ac:dyDescent="0.25">
      <c r="C19">
        <v>25.74</v>
      </c>
      <c r="D19" s="2">
        <f t="shared" si="0"/>
        <v>77.039999999999992</v>
      </c>
      <c r="E19">
        <v>1.74</v>
      </c>
      <c r="F19">
        <v>356</v>
      </c>
      <c r="G19">
        <v>355</v>
      </c>
      <c r="H19" s="3">
        <f t="shared" si="1"/>
        <v>2.8089887640449437E-3</v>
      </c>
      <c r="I19">
        <v>6.02</v>
      </c>
      <c r="J19" s="2">
        <f t="shared" si="2"/>
        <v>60.199999999999996</v>
      </c>
    </row>
    <row r="20" spans="3:10" x14ac:dyDescent="0.25">
      <c r="C20" s="2">
        <v>38.44</v>
      </c>
      <c r="D20" s="2">
        <f t="shared" si="0"/>
        <v>89.74</v>
      </c>
      <c r="E20" s="2">
        <v>1.47</v>
      </c>
      <c r="F20">
        <v>302</v>
      </c>
      <c r="G20" s="2">
        <v>301</v>
      </c>
      <c r="H20" s="3">
        <f t="shared" si="1"/>
        <v>3.3112582781456954E-3</v>
      </c>
      <c r="I20" s="2">
        <v>7.13</v>
      </c>
      <c r="J20" s="2">
        <f t="shared" si="2"/>
        <v>71.3</v>
      </c>
    </row>
    <row r="21" spans="3:10" x14ac:dyDescent="0.25">
      <c r="C21" s="2">
        <v>48.22</v>
      </c>
      <c r="D21" s="2">
        <f t="shared" si="0"/>
        <v>99.52</v>
      </c>
      <c r="E21" s="2">
        <v>1.32</v>
      </c>
      <c r="F21">
        <v>270</v>
      </c>
      <c r="G21" s="2">
        <v>271</v>
      </c>
      <c r="H21" s="3">
        <f t="shared" si="1"/>
        <v>3.7037037037037038E-3</v>
      </c>
      <c r="I21" s="2">
        <v>8.08</v>
      </c>
      <c r="J21" s="2">
        <f t="shared" si="2"/>
        <v>80.8</v>
      </c>
    </row>
    <row r="22" spans="3:10" x14ac:dyDescent="0.25">
      <c r="C22" s="2">
        <v>57.71</v>
      </c>
      <c r="D22" s="2">
        <f t="shared" si="0"/>
        <v>109.00999999999999</v>
      </c>
      <c r="E22" s="2">
        <v>1.19</v>
      </c>
      <c r="F22">
        <v>243</v>
      </c>
      <c r="G22" s="2">
        <v>242</v>
      </c>
      <c r="H22" s="3">
        <f t="shared" si="1"/>
        <v>4.11522633744856E-3</v>
      </c>
      <c r="I22" s="2">
        <v>8.9499999999999993</v>
      </c>
      <c r="J22" s="2">
        <f t="shared" si="2"/>
        <v>89.5</v>
      </c>
    </row>
    <row r="23" spans="3:10" x14ac:dyDescent="0.25">
      <c r="C23" s="2">
        <v>67.27</v>
      </c>
      <c r="D23" s="2">
        <f t="shared" si="0"/>
        <v>118.57</v>
      </c>
      <c r="E23" s="2">
        <v>1.0900000000000001</v>
      </c>
      <c r="F23">
        <v>222</v>
      </c>
      <c r="G23" s="2"/>
      <c r="H23" s="3">
        <f t="shared" si="1"/>
        <v>4.5045045045045045E-3</v>
      </c>
      <c r="I23" s="2">
        <v>9.84</v>
      </c>
      <c r="J23" s="2">
        <f t="shared" si="2"/>
        <v>98.4</v>
      </c>
    </row>
    <row r="24" spans="3:10" x14ac:dyDescent="0.25">
      <c r="C24" s="2">
        <v>77.8</v>
      </c>
      <c r="D24" s="2">
        <f t="shared" si="0"/>
        <v>129.1</v>
      </c>
      <c r="E24" s="2">
        <v>1.01</v>
      </c>
      <c r="F24">
        <v>206</v>
      </c>
      <c r="G24" s="2"/>
      <c r="H24" s="3">
        <f t="shared" si="1"/>
        <v>4.8543689320388345E-3</v>
      </c>
      <c r="I24" s="2">
        <v>10.65</v>
      </c>
      <c r="J24" s="2">
        <f t="shared" si="2"/>
        <v>106.5</v>
      </c>
    </row>
    <row r="25" spans="3:10" x14ac:dyDescent="0.25">
      <c r="C25" s="2">
        <v>87.34</v>
      </c>
      <c r="D25" s="2">
        <f t="shared" si="0"/>
        <v>138.63999999999999</v>
      </c>
      <c r="E25" s="2">
        <v>0.93</v>
      </c>
      <c r="F25">
        <v>190</v>
      </c>
      <c r="G25" s="2"/>
      <c r="H25" s="3">
        <f t="shared" si="1"/>
        <v>5.263157894736842E-3</v>
      </c>
      <c r="I25" s="2">
        <v>11.6</v>
      </c>
      <c r="J25" s="2">
        <f t="shared" si="2"/>
        <v>116</v>
      </c>
    </row>
    <row r="26" spans="3:10" x14ac:dyDescent="0.25">
      <c r="C26" s="2">
        <v>97.47</v>
      </c>
      <c r="D26" s="2">
        <f t="shared" si="0"/>
        <v>148.76999999999998</v>
      </c>
      <c r="E26" s="2">
        <v>0.85</v>
      </c>
      <c r="F26">
        <v>174</v>
      </c>
      <c r="G26" s="2"/>
      <c r="H26" s="3">
        <f t="shared" si="1"/>
        <v>5.7471264367816091E-3</v>
      </c>
      <c r="I26" s="2">
        <v>12.74</v>
      </c>
      <c r="J26" s="2">
        <f t="shared" si="2"/>
        <v>127.4</v>
      </c>
    </row>
    <row r="27" spans="3:10" x14ac:dyDescent="0.25">
      <c r="C27" s="2">
        <v>105.86</v>
      </c>
      <c r="D27" s="2">
        <f t="shared" si="0"/>
        <v>157.16</v>
      </c>
      <c r="E27" s="2">
        <v>0.79</v>
      </c>
      <c r="F27">
        <v>162</v>
      </c>
      <c r="G27" s="2"/>
      <c r="H27" s="3">
        <f t="shared" si="1"/>
        <v>6.1728395061728392E-3</v>
      </c>
      <c r="I27" s="2">
        <v>13.75</v>
      </c>
      <c r="J27" s="2">
        <f t="shared" si="2"/>
        <v>137.5</v>
      </c>
    </row>
    <row r="28" spans="3:10" x14ac:dyDescent="0.25">
      <c r="C28" s="2">
        <v>117.75</v>
      </c>
      <c r="D28" s="2">
        <f t="shared" si="0"/>
        <v>169.05</v>
      </c>
      <c r="E28" s="2">
        <v>0.73</v>
      </c>
      <c r="F28">
        <v>150</v>
      </c>
      <c r="G28" s="2"/>
      <c r="H28" s="3">
        <f t="shared" si="1"/>
        <v>6.6666666666666671E-3</v>
      </c>
      <c r="I28" s="2">
        <v>14.94</v>
      </c>
      <c r="J28" s="2">
        <f t="shared" si="2"/>
        <v>149.4</v>
      </c>
    </row>
    <row r="29" spans="3:10" x14ac:dyDescent="0.25">
      <c r="C29" s="2">
        <v>128.57</v>
      </c>
      <c r="D29" s="2">
        <f t="shared" si="0"/>
        <v>179.87</v>
      </c>
      <c r="E29" s="2">
        <v>0.67</v>
      </c>
      <c r="F29">
        <v>137</v>
      </c>
      <c r="G29" s="2"/>
      <c r="H29" s="3">
        <f t="shared" si="1"/>
        <v>7.2992700729927005E-3</v>
      </c>
      <c r="I29" s="2">
        <v>16.48</v>
      </c>
      <c r="J29" s="2">
        <f t="shared" si="2"/>
        <v>164.8</v>
      </c>
    </row>
    <row r="30" spans="3:10" x14ac:dyDescent="0.25">
      <c r="C30" s="2">
        <v>138.5</v>
      </c>
      <c r="D30" s="2">
        <f t="shared" si="0"/>
        <v>189.8</v>
      </c>
      <c r="E30" s="2">
        <v>0.63</v>
      </c>
      <c r="F30">
        <v>129</v>
      </c>
      <c r="G30" s="2"/>
      <c r="H30" s="3">
        <f t="shared" si="1"/>
        <v>7.7519379844961239E-3</v>
      </c>
      <c r="I30" s="2">
        <v>17.59</v>
      </c>
      <c r="J30" s="2">
        <f t="shared" si="2"/>
        <v>175.9</v>
      </c>
    </row>
    <row r="31" spans="3:10" x14ac:dyDescent="0.25">
      <c r="C31" s="2">
        <v>147.32</v>
      </c>
      <c r="D31" s="2">
        <f t="shared" si="0"/>
        <v>198.62</v>
      </c>
      <c r="E31" s="2">
        <v>0.59</v>
      </c>
      <c r="F31">
        <v>121</v>
      </c>
      <c r="G31" s="2"/>
      <c r="H31" s="3">
        <f t="shared" si="1"/>
        <v>8.2644628099173556E-3</v>
      </c>
      <c r="I31" s="2">
        <v>18.87</v>
      </c>
      <c r="J31" s="2">
        <f t="shared" si="2"/>
        <v>188.70000000000002</v>
      </c>
    </row>
    <row r="32" spans="3:10" x14ac:dyDescent="0.25">
      <c r="C32" s="2">
        <v>157.41999999999999</v>
      </c>
      <c r="D32" s="2">
        <f t="shared" si="0"/>
        <v>208.71999999999997</v>
      </c>
      <c r="E32" s="2">
        <v>0.55000000000000004</v>
      </c>
      <c r="F32">
        <v>113</v>
      </c>
      <c r="G32" s="2"/>
      <c r="H32" s="3">
        <f t="shared" si="1"/>
        <v>8.8495575221238937E-3</v>
      </c>
      <c r="I32" s="2">
        <v>20.350000000000001</v>
      </c>
      <c r="J32" s="2">
        <f t="shared" si="2"/>
        <v>203.5</v>
      </c>
    </row>
    <row r="33" spans="3:10" x14ac:dyDescent="0.25">
      <c r="C33" s="2">
        <v>167.93</v>
      </c>
      <c r="D33" s="2">
        <f t="shared" si="0"/>
        <v>219.23000000000002</v>
      </c>
      <c r="E33" s="2">
        <v>0.53</v>
      </c>
      <c r="F33">
        <v>109</v>
      </c>
      <c r="G33" s="2"/>
      <c r="H33" s="3">
        <f t="shared" si="1"/>
        <v>9.1743119266055051E-3</v>
      </c>
      <c r="I33" s="2">
        <v>21.18</v>
      </c>
      <c r="J33" s="2">
        <f t="shared" si="2"/>
        <v>211.8</v>
      </c>
    </row>
    <row r="34" spans="3:10" x14ac:dyDescent="0.25">
      <c r="C34" s="2">
        <v>177.99</v>
      </c>
      <c r="D34" s="2">
        <f t="shared" si="0"/>
        <v>229.29000000000002</v>
      </c>
      <c r="E34" s="2">
        <v>0.49</v>
      </c>
      <c r="F34">
        <v>101</v>
      </c>
      <c r="G34" s="2"/>
      <c r="H34" s="3">
        <f t="shared" si="1"/>
        <v>9.9009900990099011E-3</v>
      </c>
      <c r="I34" s="2">
        <v>23.07</v>
      </c>
      <c r="J34" s="2">
        <f t="shared" si="2"/>
        <v>230.7</v>
      </c>
    </row>
    <row r="35" spans="3:10" x14ac:dyDescent="0.25">
      <c r="C35" s="2">
        <v>187.7</v>
      </c>
      <c r="D35" s="2">
        <f t="shared" si="0"/>
        <v>239</v>
      </c>
      <c r="E35" s="2">
        <v>0.47</v>
      </c>
      <c r="F35">
        <v>97</v>
      </c>
      <c r="G35" s="2"/>
      <c r="H35" s="3">
        <f t="shared" si="1"/>
        <v>1.0309278350515464E-2</v>
      </c>
      <c r="I35" s="2">
        <v>24.14</v>
      </c>
      <c r="J35" s="2">
        <f t="shared" si="2"/>
        <v>241.4</v>
      </c>
    </row>
    <row r="36" spans="3:10" x14ac:dyDescent="0.25">
      <c r="C36" s="2">
        <v>197.94</v>
      </c>
      <c r="D36" s="2">
        <f t="shared" si="0"/>
        <v>249.24</v>
      </c>
      <c r="E36" s="2">
        <v>0.43</v>
      </c>
      <c r="F36">
        <v>89</v>
      </c>
      <c r="G36" s="2"/>
      <c r="H36" s="3">
        <f t="shared" si="1"/>
        <v>1.1235955056179775E-2</v>
      </c>
      <c r="I36" s="2">
        <v>26.62</v>
      </c>
      <c r="J36" s="2">
        <f t="shared" si="2"/>
        <v>266.2</v>
      </c>
    </row>
    <row r="37" spans="3:10" x14ac:dyDescent="0.25">
      <c r="C37" s="2">
        <v>207.56</v>
      </c>
      <c r="D37" s="2">
        <f t="shared" si="0"/>
        <v>258.86</v>
      </c>
      <c r="E37" s="2">
        <v>0.42</v>
      </c>
      <c r="F37">
        <v>85</v>
      </c>
      <c r="G37" s="2"/>
      <c r="H37" s="3">
        <f t="shared" si="1"/>
        <v>1.1764705882352941E-2</v>
      </c>
      <c r="I37" s="2">
        <v>28.05</v>
      </c>
      <c r="J37" s="2">
        <f t="shared" si="2"/>
        <v>280.5</v>
      </c>
    </row>
    <row r="38" spans="3:10" x14ac:dyDescent="0.25">
      <c r="D38" s="2"/>
      <c r="H38" s="3"/>
      <c r="J38" s="2"/>
    </row>
  </sheetData>
  <mergeCells count="1">
    <mergeCell ref="C11:C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8"/>
  <sheetViews>
    <sheetView topLeftCell="B38" workbookViewId="0">
      <selection activeCell="E49" sqref="E49"/>
    </sheetView>
  </sheetViews>
  <sheetFormatPr defaultRowHeight="15" x14ac:dyDescent="0.25"/>
  <sheetData>
    <row r="2" spans="3:11" x14ac:dyDescent="0.25">
      <c r="C2" t="s">
        <v>29</v>
      </c>
    </row>
    <row r="5" spans="3:11" x14ac:dyDescent="0.25">
      <c r="D5" t="s">
        <v>33</v>
      </c>
      <c r="F5" t="s">
        <v>22</v>
      </c>
    </row>
    <row r="6" spans="3:11" x14ac:dyDescent="0.25">
      <c r="D6" t="s">
        <v>23</v>
      </c>
      <c r="H6" s="1">
        <v>42744</v>
      </c>
      <c r="J6" t="s">
        <v>2</v>
      </c>
    </row>
    <row r="7" spans="3:11" x14ac:dyDescent="0.25">
      <c r="J7" t="s">
        <v>13</v>
      </c>
    </row>
    <row r="8" spans="3:11" x14ac:dyDescent="0.25">
      <c r="D8" t="s">
        <v>3</v>
      </c>
    </row>
    <row r="11" spans="3:11" x14ac:dyDescent="0.25">
      <c r="C11" s="15" t="s">
        <v>4</v>
      </c>
      <c r="D11" t="s">
        <v>5</v>
      </c>
      <c r="K11" t="s">
        <v>14</v>
      </c>
    </row>
    <row r="12" spans="3:11" x14ac:dyDescent="0.25">
      <c r="C12" s="15"/>
      <c r="D12" t="s">
        <v>6</v>
      </c>
      <c r="E12" t="s">
        <v>16</v>
      </c>
      <c r="F12" t="s">
        <v>7</v>
      </c>
      <c r="H12" t="s">
        <v>8</v>
      </c>
      <c r="I12" t="s">
        <v>9</v>
      </c>
      <c r="K12" t="s">
        <v>15</v>
      </c>
    </row>
    <row r="13" spans="3:11" x14ac:dyDescent="0.25">
      <c r="D13" t="s">
        <v>10</v>
      </c>
      <c r="E13" t="s">
        <v>17</v>
      </c>
      <c r="I13" t="s">
        <v>11</v>
      </c>
      <c r="J13" t="s">
        <v>10</v>
      </c>
      <c r="K13" t="s">
        <v>12</v>
      </c>
    </row>
    <row r="14" spans="3:11" x14ac:dyDescent="0.25">
      <c r="C14" s="2"/>
      <c r="D14" s="2"/>
      <c r="E14" s="2"/>
      <c r="F14" s="2"/>
      <c r="G14" s="2"/>
      <c r="H14" s="2"/>
      <c r="I14" s="2"/>
      <c r="J14" s="2"/>
    </row>
    <row r="15" spans="3:11" x14ac:dyDescent="0.25">
      <c r="C15" s="2"/>
      <c r="D15" s="2"/>
      <c r="E15" s="2"/>
      <c r="F15" s="2"/>
      <c r="G15" s="2"/>
      <c r="H15" s="2"/>
      <c r="I15" s="2"/>
      <c r="J15" s="2"/>
    </row>
    <row r="16" spans="3:11" x14ac:dyDescent="0.25">
      <c r="C16" s="2"/>
      <c r="D16" s="2"/>
      <c r="E16" s="2"/>
      <c r="F16" s="2"/>
      <c r="G16" s="2"/>
      <c r="H16" s="2"/>
      <c r="I16" s="2"/>
      <c r="J16" s="2"/>
    </row>
    <row r="17" spans="3:10" x14ac:dyDescent="0.25">
      <c r="C17" s="2">
        <v>6.98</v>
      </c>
      <c r="D17" s="2">
        <f>C17+51.3</f>
        <v>58.28</v>
      </c>
      <c r="E17" s="2">
        <v>2.39</v>
      </c>
      <c r="F17" s="4">
        <v>489</v>
      </c>
      <c r="G17" s="4">
        <v>488</v>
      </c>
      <c r="H17" s="3">
        <f>1/F17</f>
        <v>2.0449897750511249E-3</v>
      </c>
      <c r="I17" s="2">
        <v>4.34</v>
      </c>
      <c r="J17" s="2">
        <f>I17*10</f>
        <v>43.4</v>
      </c>
    </row>
    <row r="18" spans="3:10" x14ac:dyDescent="0.25">
      <c r="C18">
        <v>16.079999999999998</v>
      </c>
      <c r="D18" s="2">
        <f t="shared" ref="D18:D38" si="0">C18+51.3</f>
        <v>67.38</v>
      </c>
      <c r="E18">
        <v>2.08</v>
      </c>
      <c r="F18">
        <v>426</v>
      </c>
      <c r="H18" s="3">
        <f t="shared" ref="H18:H38" si="1">1/F18</f>
        <v>2.3474178403755869E-3</v>
      </c>
      <c r="I18">
        <v>5</v>
      </c>
      <c r="J18" s="2">
        <f t="shared" ref="J18:J38" si="2">I18*10</f>
        <v>50</v>
      </c>
    </row>
    <row r="19" spans="3:10" x14ac:dyDescent="0.25">
      <c r="C19">
        <v>26.96</v>
      </c>
      <c r="D19" s="2">
        <f t="shared" si="0"/>
        <v>78.259999999999991</v>
      </c>
      <c r="E19">
        <v>1.77</v>
      </c>
      <c r="F19">
        <v>362</v>
      </c>
      <c r="H19" s="3">
        <f t="shared" si="1"/>
        <v>2.7624309392265192E-3</v>
      </c>
      <c r="I19">
        <v>5.91</v>
      </c>
      <c r="J19" s="2">
        <f t="shared" si="2"/>
        <v>59.1</v>
      </c>
    </row>
    <row r="20" spans="3:10" x14ac:dyDescent="0.25">
      <c r="C20" s="2">
        <v>36.909999999999997</v>
      </c>
      <c r="D20" s="2">
        <f t="shared" si="0"/>
        <v>88.21</v>
      </c>
      <c r="E20" s="2">
        <v>1.55</v>
      </c>
      <c r="F20">
        <v>318</v>
      </c>
      <c r="G20" s="2"/>
      <c r="H20" s="3">
        <f t="shared" si="1"/>
        <v>3.1446540880503146E-3</v>
      </c>
      <c r="I20" s="2">
        <v>6.76</v>
      </c>
      <c r="J20" s="2">
        <f t="shared" si="2"/>
        <v>67.599999999999994</v>
      </c>
    </row>
    <row r="21" spans="3:10" x14ac:dyDescent="0.25">
      <c r="C21" s="2">
        <v>46.74</v>
      </c>
      <c r="D21" s="2">
        <f t="shared" si="0"/>
        <v>98.039999999999992</v>
      </c>
      <c r="E21" s="2">
        <v>1.38</v>
      </c>
      <c r="F21">
        <v>282</v>
      </c>
      <c r="G21" s="2"/>
      <c r="H21" s="3">
        <f t="shared" si="1"/>
        <v>3.5460992907801418E-3</v>
      </c>
      <c r="I21" s="2">
        <v>7.66</v>
      </c>
      <c r="J21" s="2">
        <f t="shared" si="2"/>
        <v>76.599999999999994</v>
      </c>
    </row>
    <row r="22" spans="3:10" x14ac:dyDescent="0.25">
      <c r="C22" s="2">
        <v>56.6</v>
      </c>
      <c r="D22" s="2">
        <f t="shared" si="0"/>
        <v>107.9</v>
      </c>
      <c r="E22" s="2">
        <v>1.25</v>
      </c>
      <c r="F22">
        <v>255</v>
      </c>
      <c r="G22" s="2"/>
      <c r="H22" s="3">
        <f t="shared" si="1"/>
        <v>3.9215686274509803E-3</v>
      </c>
      <c r="I22" s="2">
        <v>8.51</v>
      </c>
      <c r="J22" s="2">
        <f t="shared" si="2"/>
        <v>85.1</v>
      </c>
    </row>
    <row r="23" spans="3:10" x14ac:dyDescent="0.25">
      <c r="C23" s="2">
        <v>66.52</v>
      </c>
      <c r="D23" s="2">
        <f t="shared" si="0"/>
        <v>117.82</v>
      </c>
      <c r="E23" s="2">
        <v>1.33</v>
      </c>
      <c r="F23">
        <v>231</v>
      </c>
      <c r="G23" s="2"/>
      <c r="H23" s="3">
        <f t="shared" si="1"/>
        <v>4.329004329004329E-3</v>
      </c>
      <c r="I23" s="2">
        <v>9.44</v>
      </c>
      <c r="J23" s="2">
        <f t="shared" si="2"/>
        <v>94.399999999999991</v>
      </c>
    </row>
    <row r="24" spans="3:10" x14ac:dyDescent="0.25">
      <c r="C24" s="2">
        <v>76.97</v>
      </c>
      <c r="D24" s="2">
        <f t="shared" si="0"/>
        <v>128.26999999999998</v>
      </c>
      <c r="E24" s="2">
        <v>1.04</v>
      </c>
      <c r="F24">
        <v>214</v>
      </c>
      <c r="G24" s="2"/>
      <c r="H24" s="3">
        <f t="shared" si="1"/>
        <v>4.6728971962616819E-3</v>
      </c>
      <c r="I24" s="2">
        <v>10.23</v>
      </c>
      <c r="J24" s="2">
        <f t="shared" si="2"/>
        <v>102.30000000000001</v>
      </c>
    </row>
    <row r="25" spans="3:10" x14ac:dyDescent="0.25">
      <c r="C25" s="2">
        <v>86.94</v>
      </c>
      <c r="D25" s="2">
        <f t="shared" si="0"/>
        <v>138.24</v>
      </c>
      <c r="E25" s="2">
        <v>0.97</v>
      </c>
      <c r="F25">
        <v>198</v>
      </c>
      <c r="G25" s="2"/>
      <c r="H25" s="3">
        <f t="shared" si="1"/>
        <v>5.0505050505050509E-3</v>
      </c>
      <c r="I25" s="2">
        <v>11.1</v>
      </c>
      <c r="J25" s="2">
        <f t="shared" si="2"/>
        <v>111</v>
      </c>
    </row>
    <row r="26" spans="3:10" x14ac:dyDescent="0.25">
      <c r="C26" s="2">
        <v>96.39</v>
      </c>
      <c r="D26" s="2">
        <f t="shared" si="0"/>
        <v>147.69</v>
      </c>
      <c r="E26" s="2">
        <v>0.89</v>
      </c>
      <c r="F26">
        <v>182</v>
      </c>
      <c r="G26" s="2"/>
      <c r="H26" s="3">
        <f t="shared" si="1"/>
        <v>5.4945054945054949E-3</v>
      </c>
      <c r="I26" s="2">
        <v>12.14</v>
      </c>
      <c r="J26" s="2">
        <f t="shared" si="2"/>
        <v>121.4</v>
      </c>
    </row>
    <row r="27" spans="3:10" x14ac:dyDescent="0.25">
      <c r="C27" s="2">
        <v>106.91</v>
      </c>
      <c r="D27" s="2">
        <f t="shared" si="0"/>
        <v>158.20999999999998</v>
      </c>
      <c r="E27" s="2">
        <v>0.83</v>
      </c>
      <c r="F27">
        <v>170</v>
      </c>
      <c r="G27" s="2"/>
      <c r="H27" s="3">
        <f t="shared" si="1"/>
        <v>5.8823529411764705E-3</v>
      </c>
      <c r="I27" s="2">
        <v>13.06</v>
      </c>
      <c r="J27" s="2">
        <f t="shared" si="2"/>
        <v>130.6</v>
      </c>
    </row>
    <row r="28" spans="3:10" x14ac:dyDescent="0.25">
      <c r="C28" s="2">
        <v>116.45</v>
      </c>
      <c r="D28" s="2">
        <f t="shared" si="0"/>
        <v>167.75</v>
      </c>
      <c r="E28" s="2">
        <v>0.77</v>
      </c>
      <c r="F28">
        <v>157</v>
      </c>
      <c r="G28" s="2"/>
      <c r="H28" s="3">
        <f t="shared" si="1"/>
        <v>6.369426751592357E-3</v>
      </c>
      <c r="I28" s="2">
        <v>14.22</v>
      </c>
      <c r="J28" s="2">
        <f t="shared" si="2"/>
        <v>142.20000000000002</v>
      </c>
    </row>
    <row r="29" spans="3:10" x14ac:dyDescent="0.25">
      <c r="C29" s="2">
        <v>126.35</v>
      </c>
      <c r="D29" s="2">
        <f t="shared" si="0"/>
        <v>177.64999999999998</v>
      </c>
      <c r="E29" s="2">
        <v>0.73</v>
      </c>
      <c r="F29">
        <v>149</v>
      </c>
      <c r="G29" s="2"/>
      <c r="H29" s="3">
        <f t="shared" si="1"/>
        <v>6.7114093959731542E-3</v>
      </c>
      <c r="I29" s="2">
        <v>15.04</v>
      </c>
      <c r="J29" s="2">
        <f t="shared" si="2"/>
        <v>150.39999999999998</v>
      </c>
    </row>
    <row r="30" spans="3:10" x14ac:dyDescent="0.25">
      <c r="C30" s="2">
        <v>136.76</v>
      </c>
      <c r="D30" s="2">
        <f t="shared" si="0"/>
        <v>188.06</v>
      </c>
      <c r="E30" s="2">
        <v>0.66</v>
      </c>
      <c r="F30">
        <v>136</v>
      </c>
      <c r="G30" s="2"/>
      <c r="H30" s="3">
        <f t="shared" si="1"/>
        <v>7.3529411764705881E-3</v>
      </c>
      <c r="I30" s="2">
        <v>16.61</v>
      </c>
      <c r="J30" s="2">
        <f t="shared" si="2"/>
        <v>166.1</v>
      </c>
    </row>
    <row r="31" spans="3:10" x14ac:dyDescent="0.25">
      <c r="C31" s="2">
        <v>146.66999999999999</v>
      </c>
      <c r="D31" s="2">
        <f t="shared" si="0"/>
        <v>197.96999999999997</v>
      </c>
      <c r="E31" s="2">
        <v>0.63</v>
      </c>
      <c r="F31">
        <v>128</v>
      </c>
      <c r="G31" s="2"/>
      <c r="H31" s="3">
        <f t="shared" si="1"/>
        <v>7.8125E-3</v>
      </c>
      <c r="I31" s="2">
        <v>17.739999999999998</v>
      </c>
      <c r="J31" s="2">
        <f t="shared" si="2"/>
        <v>177.39999999999998</v>
      </c>
    </row>
    <row r="32" spans="3:10" x14ac:dyDescent="0.25">
      <c r="C32" s="2">
        <v>156.24</v>
      </c>
      <c r="D32" s="2">
        <f t="shared" si="0"/>
        <v>207.54000000000002</v>
      </c>
      <c r="E32" s="2">
        <v>0.59</v>
      </c>
      <c r="F32">
        <v>120</v>
      </c>
      <c r="G32" s="2"/>
      <c r="H32" s="3">
        <f t="shared" si="1"/>
        <v>8.3333333333333332E-3</v>
      </c>
      <c r="I32" s="2">
        <v>19.05</v>
      </c>
      <c r="J32" s="2">
        <f t="shared" si="2"/>
        <v>190.5</v>
      </c>
    </row>
    <row r="33" spans="3:10" x14ac:dyDescent="0.25">
      <c r="C33" s="2">
        <v>167.05</v>
      </c>
      <c r="D33" s="2">
        <f t="shared" si="0"/>
        <v>218.35000000000002</v>
      </c>
      <c r="E33" s="2">
        <v>0.56999999999999995</v>
      </c>
      <c r="F33">
        <v>117</v>
      </c>
      <c r="G33" s="2"/>
      <c r="H33" s="3">
        <f t="shared" si="1"/>
        <v>8.5470085470085479E-3</v>
      </c>
      <c r="I33" s="2">
        <v>19.579999999999998</v>
      </c>
      <c r="J33" s="2">
        <f t="shared" si="2"/>
        <v>195.79999999999998</v>
      </c>
    </row>
    <row r="34" spans="3:10" x14ac:dyDescent="0.25">
      <c r="C34" s="2">
        <v>177.2</v>
      </c>
      <c r="D34" s="2">
        <f t="shared" si="0"/>
        <v>228.5</v>
      </c>
      <c r="E34" s="2">
        <v>0.53</v>
      </c>
      <c r="F34">
        <v>108</v>
      </c>
      <c r="G34" s="2"/>
      <c r="H34" s="3">
        <f t="shared" si="1"/>
        <v>9.2592592592592587E-3</v>
      </c>
      <c r="I34" s="2">
        <v>21.4</v>
      </c>
      <c r="J34" s="2">
        <f t="shared" si="2"/>
        <v>214</v>
      </c>
    </row>
    <row r="35" spans="3:10" x14ac:dyDescent="0.25">
      <c r="C35" s="2">
        <v>187.02</v>
      </c>
      <c r="D35" s="2">
        <f t="shared" si="0"/>
        <v>238.32</v>
      </c>
      <c r="E35" s="2">
        <v>0.51</v>
      </c>
      <c r="F35">
        <v>104</v>
      </c>
      <c r="G35" s="2"/>
      <c r="H35" s="3">
        <f t="shared" si="1"/>
        <v>9.6153846153846159E-3</v>
      </c>
      <c r="I35" s="2">
        <v>22.32</v>
      </c>
      <c r="J35" s="2">
        <f t="shared" si="2"/>
        <v>223.2</v>
      </c>
    </row>
    <row r="36" spans="3:10" x14ac:dyDescent="0.25">
      <c r="C36" s="2">
        <v>197.49</v>
      </c>
      <c r="D36" s="2">
        <f t="shared" si="0"/>
        <v>248.79000000000002</v>
      </c>
      <c r="E36" s="2">
        <v>0.47</v>
      </c>
      <c r="F36">
        <v>96</v>
      </c>
      <c r="G36" s="2"/>
      <c r="H36" s="3">
        <f t="shared" si="1"/>
        <v>1.0416666666666666E-2</v>
      </c>
      <c r="I36" s="2">
        <v>24.42</v>
      </c>
      <c r="J36" s="2">
        <f t="shared" si="2"/>
        <v>244.20000000000002</v>
      </c>
    </row>
    <row r="37" spans="3:10" x14ac:dyDescent="0.25">
      <c r="C37" s="2">
        <v>207.1</v>
      </c>
      <c r="D37" s="2">
        <f t="shared" si="0"/>
        <v>258.39999999999998</v>
      </c>
      <c r="E37" s="2">
        <v>0.45</v>
      </c>
      <c r="F37">
        <v>92</v>
      </c>
      <c r="G37" s="2"/>
      <c r="H37" s="3">
        <f t="shared" si="1"/>
        <v>1.0869565217391304E-2</v>
      </c>
      <c r="I37" s="2">
        <v>25.63</v>
      </c>
      <c r="J37" s="2">
        <f t="shared" si="2"/>
        <v>256.3</v>
      </c>
    </row>
    <row r="38" spans="3:10" x14ac:dyDescent="0.25">
      <c r="C38" s="2">
        <v>217.29</v>
      </c>
      <c r="D38" s="2">
        <f t="shared" si="0"/>
        <v>268.58999999999997</v>
      </c>
      <c r="E38" s="2">
        <v>0.42</v>
      </c>
      <c r="F38">
        <v>87</v>
      </c>
      <c r="H38" s="3">
        <f t="shared" si="1"/>
        <v>1.1494252873563218E-2</v>
      </c>
      <c r="I38" s="2">
        <v>27.32</v>
      </c>
      <c r="J38" s="2">
        <f t="shared" si="2"/>
        <v>273.2</v>
      </c>
    </row>
  </sheetData>
  <mergeCells count="1">
    <mergeCell ref="C11:C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W24"/>
  <sheetViews>
    <sheetView tabSelected="1" zoomScale="75" zoomScaleNormal="75" workbookViewId="0">
      <selection activeCell="L22" sqref="L22"/>
    </sheetView>
  </sheetViews>
  <sheetFormatPr defaultRowHeight="15" x14ac:dyDescent="0.25"/>
  <cols>
    <col min="3" max="3" width="10.28515625" customWidth="1"/>
    <col min="15" max="15" width="12.28515625" customWidth="1"/>
  </cols>
  <sheetData>
    <row r="3" spans="3:23" x14ac:dyDescent="0.25">
      <c r="T3">
        <v>2</v>
      </c>
      <c r="U3">
        <v>2</v>
      </c>
      <c r="V3">
        <v>6</v>
      </c>
      <c r="W3">
        <v>6</v>
      </c>
    </row>
    <row r="5" spans="3:23" x14ac:dyDescent="0.25">
      <c r="E5" t="s">
        <v>46</v>
      </c>
      <c r="J5" t="s">
        <v>47</v>
      </c>
      <c r="N5" t="s">
        <v>53</v>
      </c>
      <c r="O5" t="s">
        <v>64</v>
      </c>
      <c r="P5" t="s">
        <v>65</v>
      </c>
      <c r="Q5" t="s">
        <v>6</v>
      </c>
      <c r="R5" t="s">
        <v>66</v>
      </c>
      <c r="T5" s="13">
        <v>56.43</v>
      </c>
      <c r="U5" s="14">
        <v>1.996007984031936E-3</v>
      </c>
      <c r="V5" s="10">
        <v>5.26</v>
      </c>
      <c r="W5" s="11">
        <v>1.976284584980237E-3</v>
      </c>
    </row>
    <row r="6" spans="3:23" x14ac:dyDescent="0.25">
      <c r="Q6" t="s">
        <v>61</v>
      </c>
      <c r="T6" s="13">
        <v>63.629999999999995</v>
      </c>
      <c r="U6" s="14">
        <v>2.2471910112359553E-3</v>
      </c>
      <c r="V6" s="12">
        <v>12.72</v>
      </c>
      <c r="W6" s="11">
        <v>2.232142857142857E-3</v>
      </c>
    </row>
    <row r="7" spans="3:23" x14ac:dyDescent="0.25">
      <c r="C7" t="s">
        <v>45</v>
      </c>
      <c r="E7" t="s">
        <v>48</v>
      </c>
      <c r="J7" t="s">
        <v>49</v>
      </c>
      <c r="O7">
        <v>129.5</v>
      </c>
      <c r="P7">
        <f>1/O7</f>
        <v>7.7220077220077222E-3</v>
      </c>
      <c r="Q7">
        <f>(24664.4*P7)+10.3926</f>
        <v>200.85128725868725</v>
      </c>
      <c r="R7" s="9">
        <v>200</v>
      </c>
      <c r="T7" s="13">
        <v>73.679999999999993</v>
      </c>
      <c r="U7" s="14">
        <v>2.6246719160104987E-3</v>
      </c>
      <c r="V7" s="12">
        <v>17.850000000000001</v>
      </c>
      <c r="W7" s="11">
        <v>2.4330900243309003E-3</v>
      </c>
    </row>
    <row r="8" spans="3:23" x14ac:dyDescent="0.25">
      <c r="T8" s="13">
        <v>80.239999999999995</v>
      </c>
      <c r="U8" s="14">
        <v>2.8901734104046241E-3</v>
      </c>
      <c r="V8" s="10">
        <v>28.18</v>
      </c>
      <c r="W8" s="11">
        <v>2.8328611898016999E-3</v>
      </c>
    </row>
    <row r="9" spans="3:23" x14ac:dyDescent="0.25">
      <c r="C9" t="s">
        <v>50</v>
      </c>
      <c r="J9" t="s">
        <v>51</v>
      </c>
      <c r="T9" s="13">
        <v>89.5</v>
      </c>
      <c r="U9" s="14">
        <v>3.2362459546925568E-3</v>
      </c>
      <c r="V9" s="10">
        <v>38.15</v>
      </c>
      <c r="W9" s="11">
        <v>3.2258064516129032E-3</v>
      </c>
    </row>
    <row r="10" spans="3:23" x14ac:dyDescent="0.25">
      <c r="T10" s="13">
        <v>97.35</v>
      </c>
      <c r="U10" s="14">
        <v>3.5335689045936395E-3</v>
      </c>
      <c r="V10" s="10">
        <v>48.44</v>
      </c>
      <c r="W10" s="11">
        <v>3.6363636363636364E-3</v>
      </c>
    </row>
    <row r="11" spans="3:23" x14ac:dyDescent="0.25">
      <c r="C11" t="s">
        <v>52</v>
      </c>
      <c r="J11" t="s">
        <v>67</v>
      </c>
      <c r="N11">
        <f>O11/10</f>
        <v>17.55</v>
      </c>
      <c r="O11">
        <v>175.5</v>
      </c>
      <c r="P11">
        <f>1/O11</f>
        <v>5.6980056980056983E-3</v>
      </c>
      <c r="Q11">
        <f>(24629.4*P11)+10.421</f>
        <v>150.75946153846155</v>
      </c>
      <c r="R11" s="9">
        <v>151</v>
      </c>
      <c r="T11" s="13">
        <v>107.56</v>
      </c>
      <c r="U11" s="14">
        <v>3.90625E-3</v>
      </c>
      <c r="V11" s="10">
        <v>58.4</v>
      </c>
      <c r="W11" s="11">
        <v>4.0000000000000001E-3</v>
      </c>
    </row>
    <row r="12" spans="3:23" x14ac:dyDescent="0.25">
      <c r="T12" s="13">
        <v>115.06</v>
      </c>
      <c r="U12" s="14">
        <v>4.2553191489361703E-3</v>
      </c>
      <c r="V12" s="10">
        <v>68.58</v>
      </c>
      <c r="W12" s="11">
        <v>4.4247787610619468E-3</v>
      </c>
    </row>
    <row r="13" spans="3:23" x14ac:dyDescent="0.25">
      <c r="C13" t="s">
        <v>54</v>
      </c>
      <c r="J13" t="s">
        <v>55</v>
      </c>
      <c r="N13">
        <f>O13/10</f>
        <v>12.95</v>
      </c>
      <c r="O13">
        <v>129.5</v>
      </c>
      <c r="P13">
        <f>1/O13</f>
        <v>7.7220077220077222E-3</v>
      </c>
      <c r="Q13">
        <f>(25730.4*P13)+6.41382</f>
        <v>205.10416749034749</v>
      </c>
      <c r="R13" s="5">
        <v>197</v>
      </c>
      <c r="T13" s="13">
        <v>123.23</v>
      </c>
      <c r="U13" s="14">
        <v>4.5662100456621002E-3</v>
      </c>
      <c r="V13" s="10">
        <v>78.8</v>
      </c>
      <c r="W13" s="11">
        <v>4.7619047619047623E-3</v>
      </c>
    </row>
    <row r="14" spans="3:23" x14ac:dyDescent="0.25">
      <c r="T14" s="13">
        <v>130.39999999999998</v>
      </c>
      <c r="U14" s="14">
        <v>4.7619047619047623E-3</v>
      </c>
      <c r="V14" s="10">
        <v>88.2</v>
      </c>
      <c r="W14" s="11">
        <v>5.1282051282051282E-3</v>
      </c>
    </row>
    <row r="15" spans="3:23" x14ac:dyDescent="0.25">
      <c r="C15" t="s">
        <v>56</v>
      </c>
      <c r="I15" t="s">
        <v>62</v>
      </c>
      <c r="J15" t="s">
        <v>63</v>
      </c>
      <c r="N15">
        <v>0.99936000000000003</v>
      </c>
      <c r="O15">
        <v>159.5</v>
      </c>
      <c r="P15">
        <f>1/O15</f>
        <v>6.269592476489028E-3</v>
      </c>
      <c r="Q15">
        <f>(25593.9*P15)+6.58256</f>
        <v>167.04588288401254</v>
      </c>
      <c r="R15" s="9">
        <v>165</v>
      </c>
      <c r="T15" s="13">
        <v>139.36000000000001</v>
      </c>
      <c r="U15" s="14">
        <v>5.208333333333333E-3</v>
      </c>
      <c r="V15" s="10">
        <v>98.54</v>
      </c>
      <c r="W15" s="11">
        <v>5.5865921787709499E-3</v>
      </c>
    </row>
    <row r="16" spans="3:23" x14ac:dyDescent="0.25">
      <c r="T16" s="13">
        <v>146.78</v>
      </c>
      <c r="U16" s="14">
        <v>5.3191489361702126E-3</v>
      </c>
      <c r="V16" s="10">
        <v>108.4</v>
      </c>
      <c r="W16" s="11">
        <v>5.9880239520958087E-3</v>
      </c>
    </row>
    <row r="17" spans="3:23" x14ac:dyDescent="0.25">
      <c r="C17" t="s">
        <v>57</v>
      </c>
      <c r="J17" t="s">
        <v>59</v>
      </c>
      <c r="N17">
        <v>0.998811</v>
      </c>
      <c r="O17">
        <v>128.5</v>
      </c>
      <c r="P17">
        <f>1/O17</f>
        <v>7.7821011673151752E-3</v>
      </c>
      <c r="Q17">
        <f>(24226.8*P17)+9.25768</f>
        <v>197.79308856031128</v>
      </c>
      <c r="R17" s="5">
        <v>189</v>
      </c>
      <c r="T17" s="13">
        <v>156.05000000000001</v>
      </c>
      <c r="U17" s="14">
        <v>5.7471264367816091E-3</v>
      </c>
      <c r="V17" s="10">
        <v>118.13</v>
      </c>
      <c r="W17" s="11">
        <v>6.2893081761006293E-3</v>
      </c>
    </row>
    <row r="18" spans="3:23" x14ac:dyDescent="0.25">
      <c r="T18" s="13">
        <v>166.76</v>
      </c>
      <c r="U18" s="14">
        <v>6.2111801242236021E-3</v>
      </c>
      <c r="V18" s="10">
        <v>128.26</v>
      </c>
      <c r="W18" s="11">
        <v>6.8493150684931503E-3</v>
      </c>
    </row>
    <row r="19" spans="3:23" x14ac:dyDescent="0.25">
      <c r="C19" t="s">
        <v>58</v>
      </c>
      <c r="J19" t="s">
        <v>60</v>
      </c>
      <c r="N19">
        <v>0.99954500000000002</v>
      </c>
      <c r="O19">
        <v>132.5</v>
      </c>
      <c r="P19">
        <f>1/O19</f>
        <v>7.5471698113207548E-3</v>
      </c>
      <c r="Q19">
        <f>(25902*P19)+6.31146</f>
        <v>201.79825245283021</v>
      </c>
      <c r="R19" s="5">
        <v>193</v>
      </c>
      <c r="T19" s="13">
        <v>173.95</v>
      </c>
      <c r="U19" s="14">
        <v>6.5359477124183009E-3</v>
      </c>
      <c r="V19" s="10">
        <v>138.24</v>
      </c>
      <c r="W19" s="11">
        <v>7.246376811594203E-3</v>
      </c>
    </row>
    <row r="20" spans="3:23" x14ac:dyDescent="0.25">
      <c r="T20" s="13">
        <v>183.73000000000002</v>
      </c>
      <c r="U20" s="14">
        <v>6.993006993006993E-3</v>
      </c>
      <c r="V20" s="10">
        <v>148.37</v>
      </c>
      <c r="W20" s="11">
        <v>7.9365079365079361E-3</v>
      </c>
    </row>
    <row r="21" spans="3:23" x14ac:dyDescent="0.25">
      <c r="T21" s="13">
        <v>190.52999999999997</v>
      </c>
      <c r="U21" s="14">
        <v>7.2992700729927005E-3</v>
      </c>
      <c r="V21" s="10">
        <v>158.47999999999999</v>
      </c>
      <c r="W21" s="11">
        <v>8.1967213114754103E-3</v>
      </c>
    </row>
    <row r="22" spans="3:23" x14ac:dyDescent="0.25">
      <c r="L22" t="s">
        <v>68</v>
      </c>
      <c r="T22" s="13">
        <v>200.24</v>
      </c>
      <c r="U22" s="14">
        <v>7.6335877862595417E-3</v>
      </c>
    </row>
    <row r="23" spans="3:23" x14ac:dyDescent="0.25">
      <c r="T23" s="13">
        <v>208.13</v>
      </c>
      <c r="U23" s="14">
        <v>8.3333333333333332E-3</v>
      </c>
    </row>
    <row r="24" spans="3:23" x14ac:dyDescent="0.25">
      <c r="T24" s="13">
        <v>219.01999999999998</v>
      </c>
      <c r="U24" s="14">
        <v>8.6206896551724137E-3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SensorNum2</vt:lpstr>
      <vt:lpstr>Sensor01</vt:lpstr>
      <vt:lpstr>Sensor06</vt:lpstr>
      <vt:lpstr>Sensor02</vt:lpstr>
      <vt:lpstr>Sensor07</vt:lpstr>
      <vt:lpstr>Sensor05</vt:lpstr>
      <vt:lpstr>Sensor03</vt:lpstr>
      <vt:lpstr>Resume</vt:lpstr>
    </vt:vector>
  </TitlesOfParts>
  <Company>CERN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2017-04-25T10:12:31Z</cp:lastPrinted>
  <dcterms:created xsi:type="dcterms:W3CDTF">2017-01-09T10:39:51Z</dcterms:created>
  <dcterms:modified xsi:type="dcterms:W3CDTF">2017-05-26T15:14:23Z</dcterms:modified>
</cp:coreProperties>
</file>