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R\Desktop\"/>
    </mc:Choice>
  </mc:AlternateContent>
  <xr:revisionPtr revIDLastSave="0" documentId="8_{874B1CB8-3D68-4C9C-943A-CDCAB2EF7DE4}" xr6:coauthVersionLast="34" xr6:coauthVersionMax="34" xr10:uidLastSave="{00000000-0000-0000-0000-000000000000}"/>
  <bookViews>
    <workbookView xWindow="0" yWindow="0" windowWidth="16457" windowHeight="6574" activeTab="4" xr2:uid="{AC14E971-7847-4ED4-9996-E38FD4732D15}"/>
  </bookViews>
  <sheets>
    <sheet name="Argon" sheetId="1" r:id="rId1"/>
    <sheet name="Argon-up" sheetId="5" r:id="rId2"/>
    <sheet name="R134a" sheetId="2" r:id="rId3"/>
    <sheet name="Argon (2)" sheetId="3" r:id="rId4"/>
    <sheet name="Argon(2-up)" sheetId="4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4" i="5" l="1"/>
  <c r="K35" i="5"/>
  <c r="K36" i="5"/>
  <c r="K33" i="5"/>
  <c r="J33" i="5"/>
  <c r="I33" i="5"/>
  <c r="H34" i="5"/>
  <c r="H35" i="5"/>
  <c r="H36" i="5"/>
  <c r="H33" i="5"/>
  <c r="G34" i="5"/>
  <c r="G35" i="5"/>
  <c r="G36" i="5"/>
  <c r="G37" i="5"/>
  <c r="H37" i="5" s="1"/>
  <c r="K37" i="5" s="1"/>
  <c r="G33" i="5"/>
  <c r="K30" i="5" l="1"/>
  <c r="H27" i="5"/>
  <c r="K27" i="5" s="1"/>
  <c r="H28" i="5"/>
  <c r="K28" i="5" s="1"/>
  <c r="G27" i="5"/>
  <c r="G28" i="5"/>
  <c r="G29" i="5"/>
  <c r="H29" i="5" s="1"/>
  <c r="K29" i="5" s="1"/>
  <c r="G30" i="5"/>
  <c r="H30" i="5" s="1"/>
  <c r="J26" i="5" s="1"/>
  <c r="G26" i="5"/>
  <c r="H26" i="5"/>
  <c r="K26" i="5" s="1"/>
  <c r="H21" i="5"/>
  <c r="K21" i="5" s="1"/>
  <c r="G20" i="5"/>
  <c r="H20" i="5" s="1"/>
  <c r="K20" i="5" s="1"/>
  <c r="G21" i="5"/>
  <c r="G22" i="5"/>
  <c r="H22" i="5" s="1"/>
  <c r="K22" i="5" s="1"/>
  <c r="G23" i="5"/>
  <c r="H23" i="5" s="1"/>
  <c r="K23" i="5" s="1"/>
  <c r="G19" i="5"/>
  <c r="H19" i="5" s="1"/>
  <c r="G9" i="5"/>
  <c r="H9" i="5" s="1"/>
  <c r="K9" i="5" s="1"/>
  <c r="G8" i="5"/>
  <c r="H8" i="5" s="1"/>
  <c r="K8" i="5" s="1"/>
  <c r="H7" i="5"/>
  <c r="K7" i="5" s="1"/>
  <c r="G7" i="5"/>
  <c r="G6" i="5"/>
  <c r="H6" i="5" s="1"/>
  <c r="K6" i="5" s="1"/>
  <c r="G5" i="5"/>
  <c r="H5" i="5" s="1"/>
  <c r="K5" i="5" s="1"/>
  <c r="G12" i="5"/>
  <c r="H12" i="5" s="1"/>
  <c r="K12" i="5" s="1"/>
  <c r="K35" i="1"/>
  <c r="K25" i="2"/>
  <c r="I19" i="5" l="1"/>
  <c r="J19" i="5" s="1"/>
  <c r="K19" i="5"/>
  <c r="I26" i="5"/>
  <c r="I5" i="5"/>
  <c r="J5" i="5" s="1"/>
  <c r="G13" i="5"/>
  <c r="H13" i="5" s="1"/>
  <c r="K13" i="5" s="1"/>
  <c r="G14" i="5"/>
  <c r="H14" i="5" s="1"/>
  <c r="K14" i="5" s="1"/>
  <c r="G15" i="5"/>
  <c r="H15" i="5" s="1"/>
  <c r="K15" i="5" s="1"/>
  <c r="G16" i="5"/>
  <c r="H16" i="5" s="1"/>
  <c r="K16" i="5" s="1"/>
  <c r="I30" i="4"/>
  <c r="L30" i="4" s="1"/>
  <c r="I25" i="4"/>
  <c r="L25" i="4" s="1"/>
  <c r="I29" i="4"/>
  <c r="L29" i="4" s="1"/>
  <c r="H30" i="4"/>
  <c r="H31" i="4"/>
  <c r="I31" i="4" s="1"/>
  <c r="H32" i="4"/>
  <c r="I32" i="4" s="1"/>
  <c r="L32" i="4" s="1"/>
  <c r="H33" i="4"/>
  <c r="I33" i="4" s="1"/>
  <c r="L33" i="4" s="1"/>
  <c r="H29" i="4"/>
  <c r="I22" i="4"/>
  <c r="L22" i="4" s="1"/>
  <c r="H23" i="4"/>
  <c r="I23" i="4" s="1"/>
  <c r="L23" i="4" s="1"/>
  <c r="H24" i="4"/>
  <c r="I24" i="4" s="1"/>
  <c r="L24" i="4" s="1"/>
  <c r="H25" i="4"/>
  <c r="H26" i="4"/>
  <c r="I26" i="4" s="1"/>
  <c r="L26" i="4" s="1"/>
  <c r="H22" i="4"/>
  <c r="H17" i="4"/>
  <c r="I17" i="4" s="1"/>
  <c r="L17" i="4" s="1"/>
  <c r="H18" i="4"/>
  <c r="I18" i="4" s="1"/>
  <c r="L18" i="4" s="1"/>
  <c r="H19" i="4"/>
  <c r="H20" i="4"/>
  <c r="I20" i="4" s="1"/>
  <c r="L20" i="4" s="1"/>
  <c r="H16" i="4"/>
  <c r="I16" i="4" s="1"/>
  <c r="I19" i="4"/>
  <c r="L19" i="4" s="1"/>
  <c r="I13" i="4"/>
  <c r="L13" i="4" s="1"/>
  <c r="I14" i="4"/>
  <c r="L14" i="4" s="1"/>
  <c r="H11" i="4"/>
  <c r="I11" i="4" s="1"/>
  <c r="L11" i="4" s="1"/>
  <c r="H12" i="4"/>
  <c r="I12" i="4" s="1"/>
  <c r="L12" i="4" s="1"/>
  <c r="H13" i="4"/>
  <c r="H14" i="4"/>
  <c r="H10" i="4"/>
  <c r="I10" i="4" s="1"/>
  <c r="I7" i="4"/>
  <c r="L7" i="4" s="1"/>
  <c r="I8" i="4"/>
  <c r="L8" i="4" s="1"/>
  <c r="H5" i="4"/>
  <c r="I5" i="4" s="1"/>
  <c r="L5" i="4" s="1"/>
  <c r="H6" i="4"/>
  <c r="I6" i="4" s="1"/>
  <c r="L6" i="4" s="1"/>
  <c r="H7" i="4"/>
  <c r="H8" i="4"/>
  <c r="H4" i="4"/>
  <c r="I4" i="4" s="1"/>
  <c r="H35" i="3"/>
  <c r="K35" i="3" s="1"/>
  <c r="G32" i="3"/>
  <c r="H32" i="3" s="1"/>
  <c r="K32" i="3" s="1"/>
  <c r="G33" i="3"/>
  <c r="H33" i="3" s="1"/>
  <c r="K33" i="3" s="1"/>
  <c r="G34" i="3"/>
  <c r="H34" i="3" s="1"/>
  <c r="K34" i="3" s="1"/>
  <c r="G35" i="3"/>
  <c r="G31" i="3"/>
  <c r="H31" i="3" s="1"/>
  <c r="H28" i="3"/>
  <c r="K28" i="3" s="1"/>
  <c r="G25" i="3"/>
  <c r="H25" i="3" s="1"/>
  <c r="K25" i="3" s="1"/>
  <c r="G26" i="3"/>
  <c r="H26" i="3" s="1"/>
  <c r="K26" i="3" s="1"/>
  <c r="G27" i="3"/>
  <c r="H27" i="3" s="1"/>
  <c r="K27" i="3" s="1"/>
  <c r="G28" i="3"/>
  <c r="G24" i="3"/>
  <c r="H24" i="3" s="1"/>
  <c r="H21" i="3"/>
  <c r="K21" i="3" s="1"/>
  <c r="G18" i="3"/>
  <c r="H18" i="3" s="1"/>
  <c r="K18" i="3" s="1"/>
  <c r="G19" i="3"/>
  <c r="H19" i="3" s="1"/>
  <c r="K19" i="3" s="1"/>
  <c r="G20" i="3"/>
  <c r="H20" i="3" s="1"/>
  <c r="K20" i="3" s="1"/>
  <c r="G21" i="3"/>
  <c r="G17" i="3"/>
  <c r="H17" i="3" s="1"/>
  <c r="H14" i="3"/>
  <c r="K14" i="3" s="1"/>
  <c r="G11" i="3"/>
  <c r="H11" i="3" s="1"/>
  <c r="K11" i="3" s="1"/>
  <c r="G12" i="3"/>
  <c r="H12" i="3" s="1"/>
  <c r="K12" i="3" s="1"/>
  <c r="G13" i="3"/>
  <c r="H13" i="3" s="1"/>
  <c r="K13" i="3" s="1"/>
  <c r="G14" i="3"/>
  <c r="G10" i="3"/>
  <c r="H10" i="3" s="1"/>
  <c r="H8" i="3"/>
  <c r="K8" i="3" s="1"/>
  <c r="G5" i="3"/>
  <c r="H5" i="3" s="1"/>
  <c r="K5" i="3" s="1"/>
  <c r="G6" i="3"/>
  <c r="H6" i="3" s="1"/>
  <c r="K6" i="3" s="1"/>
  <c r="G7" i="3"/>
  <c r="H7" i="3" s="1"/>
  <c r="K7" i="3" s="1"/>
  <c r="G8" i="3"/>
  <c r="G4" i="3"/>
  <c r="H4" i="3" s="1"/>
  <c r="L10" i="4" l="1"/>
  <c r="J10" i="4"/>
  <c r="K10" i="4" s="1"/>
  <c r="L4" i="4"/>
  <c r="J4" i="4"/>
  <c r="K4" i="4" s="1"/>
  <c r="K4" i="3"/>
  <c r="I4" i="3"/>
  <c r="J4" i="3" s="1"/>
  <c r="I17" i="3"/>
  <c r="J17" i="3" s="1"/>
  <c r="K17" i="3"/>
  <c r="K31" i="3"/>
  <c r="I31" i="3"/>
  <c r="J31" i="3" s="1"/>
  <c r="L16" i="4"/>
  <c r="J16" i="4"/>
  <c r="K16" i="4" s="1"/>
  <c r="K10" i="3"/>
  <c r="I10" i="3"/>
  <c r="J10" i="3" s="1"/>
  <c r="I24" i="3"/>
  <c r="J24" i="3" s="1"/>
  <c r="K24" i="3"/>
  <c r="L31" i="4"/>
  <c r="J29" i="4"/>
  <c r="K29" i="4" s="1"/>
  <c r="J22" i="4"/>
  <c r="K22" i="4" s="1"/>
  <c r="I12" i="5"/>
  <c r="J12" i="5" s="1"/>
  <c r="H8" i="2" l="1"/>
  <c r="K8" i="2" s="1"/>
  <c r="H9" i="2"/>
  <c r="K9" i="2" s="1"/>
  <c r="H11" i="2"/>
  <c r="K11" i="2" s="1"/>
  <c r="H18" i="2"/>
  <c r="K18" i="2" s="1"/>
  <c r="H25" i="2"/>
  <c r="K26" i="2" s="1"/>
  <c r="H32" i="2"/>
  <c r="K32" i="2" s="1"/>
  <c r="H5" i="2"/>
  <c r="H4" i="2"/>
  <c r="K4" i="2" s="1"/>
  <c r="G26" i="2"/>
  <c r="H26" i="2" s="1"/>
  <c r="K27" i="2" s="1"/>
  <c r="G27" i="2"/>
  <c r="H27" i="2" s="1"/>
  <c r="K28" i="2" s="1"/>
  <c r="G28" i="2"/>
  <c r="H28" i="2" s="1"/>
  <c r="K29" i="2" s="1"/>
  <c r="G29" i="2"/>
  <c r="H29" i="2" s="1"/>
  <c r="K30" i="2" s="1"/>
  <c r="G30" i="2"/>
  <c r="H30" i="2" s="1"/>
  <c r="G33" i="2"/>
  <c r="H33" i="2" s="1"/>
  <c r="K33" i="2" s="1"/>
  <c r="G34" i="2"/>
  <c r="H34" i="2" s="1"/>
  <c r="K34" i="2" s="1"/>
  <c r="G35" i="2"/>
  <c r="H35" i="2" s="1"/>
  <c r="K35" i="2" s="1"/>
  <c r="G36" i="2"/>
  <c r="H36" i="2" s="1"/>
  <c r="K36" i="2" s="1"/>
  <c r="G37" i="2"/>
  <c r="H37" i="2" s="1"/>
  <c r="K37" i="2" s="1"/>
  <c r="G13" i="2"/>
  <c r="H13" i="2" s="1"/>
  <c r="K13" i="2" s="1"/>
  <c r="G14" i="2"/>
  <c r="H14" i="2" s="1"/>
  <c r="K14" i="2" s="1"/>
  <c r="G15" i="2"/>
  <c r="H15" i="2" s="1"/>
  <c r="K15" i="2" s="1"/>
  <c r="G16" i="2"/>
  <c r="H16" i="2" s="1"/>
  <c r="K16" i="2" s="1"/>
  <c r="G19" i="2"/>
  <c r="H19" i="2" s="1"/>
  <c r="G20" i="2"/>
  <c r="H20" i="2" s="1"/>
  <c r="K20" i="2" s="1"/>
  <c r="G21" i="2"/>
  <c r="H21" i="2" s="1"/>
  <c r="K21" i="2" s="1"/>
  <c r="G22" i="2"/>
  <c r="H22" i="2" s="1"/>
  <c r="K22" i="2" s="1"/>
  <c r="G23" i="2"/>
  <c r="H23" i="2" s="1"/>
  <c r="K23" i="2" s="1"/>
  <c r="G12" i="2"/>
  <c r="H12" i="2" s="1"/>
  <c r="G9" i="2"/>
  <c r="G5" i="2"/>
  <c r="G6" i="2"/>
  <c r="H6" i="2" s="1"/>
  <c r="K6" i="2" s="1"/>
  <c r="G7" i="2"/>
  <c r="H7" i="2" s="1"/>
  <c r="K7" i="2" s="1"/>
  <c r="G8" i="2"/>
  <c r="H28" i="1"/>
  <c r="K28" i="1" s="1"/>
  <c r="H29" i="1"/>
  <c r="K29" i="1" s="1"/>
  <c r="H32" i="1"/>
  <c r="K32" i="1" s="1"/>
  <c r="H33" i="1"/>
  <c r="K33" i="1" s="1"/>
  <c r="G29" i="1"/>
  <c r="G30" i="1"/>
  <c r="H30" i="1" s="1"/>
  <c r="K30" i="1" s="1"/>
  <c r="G31" i="1"/>
  <c r="H31" i="1" s="1"/>
  <c r="K31" i="1" s="1"/>
  <c r="G32" i="1"/>
  <c r="G33" i="1"/>
  <c r="G36" i="1"/>
  <c r="H36" i="1" s="1"/>
  <c r="K36" i="1" s="1"/>
  <c r="G37" i="1"/>
  <c r="H37" i="1" s="1"/>
  <c r="K37" i="1" s="1"/>
  <c r="G38" i="1"/>
  <c r="H38" i="1" s="1"/>
  <c r="K38" i="1" s="1"/>
  <c r="G39" i="1"/>
  <c r="H39" i="1" s="1"/>
  <c r="K39" i="1" s="1"/>
  <c r="H8" i="1"/>
  <c r="K8" i="1" s="1"/>
  <c r="H9" i="1"/>
  <c r="K9" i="1" s="1"/>
  <c r="H12" i="1"/>
  <c r="K12" i="1" s="1"/>
  <c r="H14" i="1"/>
  <c r="K14" i="1" s="1"/>
  <c r="H18" i="1"/>
  <c r="K18" i="1" s="1"/>
  <c r="H21" i="1"/>
  <c r="K21" i="1" s="1"/>
  <c r="H7" i="1"/>
  <c r="K7" i="1" s="1"/>
  <c r="G8" i="1"/>
  <c r="G9" i="1"/>
  <c r="G10" i="1"/>
  <c r="H10" i="1" s="1"/>
  <c r="K10" i="1" s="1"/>
  <c r="G11" i="1"/>
  <c r="H11" i="1" s="1"/>
  <c r="K11" i="1" s="1"/>
  <c r="G12" i="1"/>
  <c r="G15" i="1"/>
  <c r="H15" i="1" s="1"/>
  <c r="G16" i="1"/>
  <c r="H16" i="1" s="1"/>
  <c r="K16" i="1" s="1"/>
  <c r="G17" i="1"/>
  <c r="H17" i="1" s="1"/>
  <c r="K17" i="1" s="1"/>
  <c r="G18" i="1"/>
  <c r="G19" i="1"/>
  <c r="H19" i="1" s="1"/>
  <c r="K19" i="1" s="1"/>
  <c r="G22" i="1"/>
  <c r="H22" i="1" s="1"/>
  <c r="G23" i="1"/>
  <c r="H23" i="1" s="1"/>
  <c r="K23" i="1" s="1"/>
  <c r="G24" i="1"/>
  <c r="H24" i="1" s="1"/>
  <c r="K24" i="1" s="1"/>
  <c r="G25" i="1"/>
  <c r="H25" i="1" s="1"/>
  <c r="K25" i="1" s="1"/>
  <c r="G26" i="1"/>
  <c r="H26" i="1" s="1"/>
  <c r="K26" i="1" s="1"/>
  <c r="K22" i="1" l="1"/>
  <c r="I21" i="1"/>
  <c r="J21" i="1" s="1"/>
  <c r="K15" i="1"/>
  <c r="I14" i="1"/>
  <c r="J14" i="1" s="1"/>
  <c r="K12" i="2"/>
  <c r="I11" i="2"/>
  <c r="J11" i="2" s="1"/>
  <c r="I7" i="1"/>
  <c r="J7" i="1" s="1"/>
  <c r="I35" i="1"/>
  <c r="J35" i="1" s="1"/>
  <c r="K19" i="2"/>
  <c r="I18" i="2"/>
  <c r="J18" i="2" s="1"/>
  <c r="K5" i="2"/>
  <c r="I4" i="2"/>
  <c r="J4" i="2" s="1"/>
  <c r="I28" i="1"/>
  <c r="J28" i="1" s="1"/>
  <c r="I32" i="2"/>
  <c r="J32" i="2" s="1"/>
  <c r="I25" i="2"/>
  <c r="J25" i="2" s="1"/>
</calcChain>
</file>

<file path=xl/sharedStrings.xml><?xml version="1.0" encoding="utf-8"?>
<sst xmlns="http://schemas.openxmlformats.org/spreadsheetml/2006/main" count="50" uniqueCount="11">
  <si>
    <t xml:space="preserve">flow rate (L/h) </t>
  </si>
  <si>
    <t>time (s)</t>
  </si>
  <si>
    <t>volume (mL)</t>
  </si>
  <si>
    <t>flow rate (ml/s)</t>
  </si>
  <si>
    <t>flow rate (L/h)</t>
  </si>
  <si>
    <t xml:space="preserve">average </t>
  </si>
  <si>
    <t>conversion factor</t>
  </si>
  <si>
    <t>flow division</t>
  </si>
  <si>
    <t>net volume (mL)</t>
  </si>
  <si>
    <t>average conversion factor</t>
  </si>
  <si>
    <t xml:space="preserve">conversion factor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</si>
</sst>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4" borderId="0" xfId="0" applyFill="1"/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Callibration</a:t>
            </a:r>
            <a:r>
              <a:rPr lang="en-US" sz="1600" b="1" baseline="0"/>
              <a:t> Argon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Argon!$B$7:$B$12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Argon!$G$7:$G$12</c:f>
              <c:numCache>
                <c:formatCode>General</c:formatCode>
                <c:ptCount val="6"/>
                <c:pt idx="0">
                  <c:v>0</c:v>
                </c:pt>
                <c:pt idx="1">
                  <c:v>1.2436264146250466</c:v>
                </c:pt>
                <c:pt idx="2">
                  <c:v>1.2629451881788329</c:v>
                </c:pt>
                <c:pt idx="3">
                  <c:v>1.2373174956693889</c:v>
                </c:pt>
                <c:pt idx="4">
                  <c:v>1.2374706100730106</c:v>
                </c:pt>
                <c:pt idx="5">
                  <c:v>1.1580775911986103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63-4C11-A393-EDBBB5206FDE}"/>
            </c:ext>
          </c:extLst>
        </c:ser>
        <c:ser>
          <c:idx val="1"/>
          <c:order val="1"/>
          <c:tx>
            <c:v>4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Argon!$B$7:$B$12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Argon!$G$14:$G$19</c:f>
              <c:numCache>
                <c:formatCode>General</c:formatCode>
                <c:ptCount val="6"/>
                <c:pt idx="0">
                  <c:v>0</c:v>
                </c:pt>
                <c:pt idx="1">
                  <c:v>0.96553055904219376</c:v>
                </c:pt>
                <c:pt idx="2">
                  <c:v>0.95075109336375729</c:v>
                </c:pt>
                <c:pt idx="3">
                  <c:v>0.94117647058823528</c:v>
                </c:pt>
                <c:pt idx="4">
                  <c:v>0.9126585744273068</c:v>
                </c:pt>
                <c:pt idx="5">
                  <c:v>0.7822889775483064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63-4C11-A393-EDBBB5206FDE}"/>
            </c:ext>
          </c:extLst>
        </c:ser>
        <c:ser>
          <c:idx val="2"/>
          <c:order val="2"/>
          <c:tx>
            <c:v>3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Argon!$B$7:$B$12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Argon!$G$21:$G$26</c:f>
              <c:numCache>
                <c:formatCode>General</c:formatCode>
                <c:ptCount val="6"/>
                <c:pt idx="0">
                  <c:v>0</c:v>
                </c:pt>
                <c:pt idx="1">
                  <c:v>0.73046018991964934</c:v>
                </c:pt>
                <c:pt idx="2">
                  <c:v>0.69170643978695445</c:v>
                </c:pt>
                <c:pt idx="3">
                  <c:v>0.65880492786086042</c:v>
                </c:pt>
                <c:pt idx="4">
                  <c:v>0.69512025580425407</c:v>
                </c:pt>
                <c:pt idx="5">
                  <c:v>0.6801795674057951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63-4C11-A393-EDBBB5206FDE}"/>
            </c:ext>
          </c:extLst>
        </c:ser>
        <c:ser>
          <c:idx val="3"/>
          <c:order val="3"/>
          <c:tx>
            <c:v>2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Argon!$B$14:$B$19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Argon!$G$28:$G$33</c:f>
              <c:numCache>
                <c:formatCode>General</c:formatCode>
                <c:ptCount val="6"/>
                <c:pt idx="0">
                  <c:v>0</c:v>
                </c:pt>
                <c:pt idx="1">
                  <c:v>0.47078762770114402</c:v>
                </c:pt>
                <c:pt idx="2">
                  <c:v>0.43717758153361896</c:v>
                </c:pt>
                <c:pt idx="3">
                  <c:v>0.43483932686872201</c:v>
                </c:pt>
                <c:pt idx="4">
                  <c:v>0.42740522289182376</c:v>
                </c:pt>
                <c:pt idx="5">
                  <c:v>0.4211945076236206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63-4C11-A393-EDBBB5206FDE}"/>
            </c:ext>
          </c:extLst>
        </c:ser>
        <c:ser>
          <c:idx val="4"/>
          <c:order val="4"/>
          <c:tx>
            <c:v>1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Argon!$B$35:$B$39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Argon!$G$35:$G$39</c:f>
              <c:numCache>
                <c:formatCode>General</c:formatCode>
                <c:ptCount val="5"/>
                <c:pt idx="0">
                  <c:v>0</c:v>
                </c:pt>
                <c:pt idx="1">
                  <c:v>0.21512315800795956</c:v>
                </c:pt>
                <c:pt idx="2">
                  <c:v>0.21474895846755143</c:v>
                </c:pt>
                <c:pt idx="3">
                  <c:v>0.21174776606106807</c:v>
                </c:pt>
                <c:pt idx="4">
                  <c:v>0.20439030372399133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63-4C11-A393-EDBBB5206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293056"/>
        <c:axId val="401289448"/>
      </c:scatterChart>
      <c:valAx>
        <c:axId val="40129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Flow Division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289448"/>
        <c:crosses val="autoZero"/>
        <c:crossBetween val="midCat"/>
      </c:valAx>
      <c:valAx>
        <c:axId val="40128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Flow Rate (mL/s)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293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Callibration Argon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Argon!$B$7:$B$12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Argon!$H$7:$H$12</c:f>
              <c:numCache>
                <c:formatCode>General</c:formatCode>
                <c:ptCount val="6"/>
                <c:pt idx="0">
                  <c:v>0</c:v>
                </c:pt>
                <c:pt idx="1">
                  <c:v>4.4770550926501684</c:v>
                </c:pt>
                <c:pt idx="2">
                  <c:v>4.5466026774437989</c:v>
                </c:pt>
                <c:pt idx="3">
                  <c:v>4.4543429844098004</c:v>
                </c:pt>
                <c:pt idx="4">
                  <c:v>4.4548941962628374</c:v>
                </c:pt>
                <c:pt idx="5">
                  <c:v>4.1690793283149965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00-4E59-81F0-821CBE47E022}"/>
            </c:ext>
          </c:extLst>
        </c:ser>
        <c:ser>
          <c:idx val="1"/>
          <c:order val="1"/>
          <c:tx>
            <c:v>4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Argon!$B$7:$B$12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Argon!$H$14:$H$19</c:f>
              <c:numCache>
                <c:formatCode>General</c:formatCode>
                <c:ptCount val="6"/>
                <c:pt idx="0">
                  <c:v>0</c:v>
                </c:pt>
                <c:pt idx="1">
                  <c:v>3.4759100125518976</c:v>
                </c:pt>
                <c:pt idx="2">
                  <c:v>3.4227039361095262</c:v>
                </c:pt>
                <c:pt idx="3">
                  <c:v>3.388235294117647</c:v>
                </c:pt>
                <c:pt idx="4">
                  <c:v>3.2855708679383047</c:v>
                </c:pt>
                <c:pt idx="5">
                  <c:v>2.8162403191739029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00-4E59-81F0-821CBE47E022}"/>
            </c:ext>
          </c:extLst>
        </c:ser>
        <c:ser>
          <c:idx val="2"/>
          <c:order val="2"/>
          <c:tx>
            <c:v>3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Argon!$B$7:$B$12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Argon!$H$21:$H$26</c:f>
              <c:numCache>
                <c:formatCode>General</c:formatCode>
                <c:ptCount val="6"/>
                <c:pt idx="0">
                  <c:v>0</c:v>
                </c:pt>
                <c:pt idx="1">
                  <c:v>2.6296566837107376</c:v>
                </c:pt>
                <c:pt idx="2">
                  <c:v>2.4901431832330361</c:v>
                </c:pt>
                <c:pt idx="3">
                  <c:v>2.3716977402990973</c:v>
                </c:pt>
                <c:pt idx="4">
                  <c:v>2.5024329208953144</c:v>
                </c:pt>
                <c:pt idx="5">
                  <c:v>2.4486464426608623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00-4E59-81F0-821CBE47E022}"/>
            </c:ext>
          </c:extLst>
        </c:ser>
        <c:ser>
          <c:idx val="3"/>
          <c:order val="3"/>
          <c:tx>
            <c:v>2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Argon!$B$28:$B$33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Argon!$H$28:$H$33</c:f>
              <c:numCache>
                <c:formatCode>General</c:formatCode>
                <c:ptCount val="6"/>
                <c:pt idx="0">
                  <c:v>0</c:v>
                </c:pt>
                <c:pt idx="1">
                  <c:v>1.6948354597241184</c:v>
                </c:pt>
                <c:pt idx="2">
                  <c:v>1.5738392935210284</c:v>
                </c:pt>
                <c:pt idx="3">
                  <c:v>1.5654215767273993</c:v>
                </c:pt>
                <c:pt idx="4">
                  <c:v>1.5386588024105656</c:v>
                </c:pt>
                <c:pt idx="5">
                  <c:v>1.5163002274450341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00-4E59-81F0-821CBE47E022}"/>
            </c:ext>
          </c:extLst>
        </c:ser>
        <c:ser>
          <c:idx val="4"/>
          <c:order val="4"/>
          <c:tx>
            <c:v>1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Argon!$B$35:$B$40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Argon!$H$35:$H$39</c:f>
              <c:numCache>
                <c:formatCode>General</c:formatCode>
                <c:ptCount val="5"/>
                <c:pt idx="0">
                  <c:v>0</c:v>
                </c:pt>
                <c:pt idx="1">
                  <c:v>0.7744433688286545</c:v>
                </c:pt>
                <c:pt idx="2">
                  <c:v>0.7730962504831852</c:v>
                </c:pt>
                <c:pt idx="3">
                  <c:v>0.76229195781984505</c:v>
                </c:pt>
                <c:pt idx="4">
                  <c:v>0.73580509340636879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00-4E59-81F0-821CBE47E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003936"/>
        <c:axId val="576995408"/>
      </c:scatterChart>
      <c:valAx>
        <c:axId val="57700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Flow Division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995408"/>
        <c:crosses val="autoZero"/>
        <c:crossBetween val="midCat"/>
      </c:valAx>
      <c:valAx>
        <c:axId val="57699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Flow</a:t>
                </a:r>
                <a:r>
                  <a:rPr lang="en-US" sz="1400" b="1" baseline="0"/>
                  <a:t> Rate (L/h)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003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 Argon Callibration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'Argon-up'!$H$5:$H$9</c:f>
              <c:numCache>
                <c:formatCode>General</c:formatCode>
                <c:ptCount val="5"/>
                <c:pt idx="0">
                  <c:v>4.4620723847297956</c:v>
                </c:pt>
                <c:pt idx="1">
                  <c:v>4.0705563093622796</c:v>
                </c:pt>
                <c:pt idx="2">
                  <c:v>4.0008890864636584</c:v>
                </c:pt>
                <c:pt idx="3">
                  <c:v>3.9309892989735751</c:v>
                </c:pt>
                <c:pt idx="4">
                  <c:v>3.7344398340248959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AB-480B-B6D6-29255A915D5F}"/>
            </c:ext>
          </c:extLst>
        </c:ser>
        <c:ser>
          <c:idx val="1"/>
          <c:order val="1"/>
          <c:tx>
            <c:v>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'Argon-up'!$B$12:$B$16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'Argon-up'!$H$12:$H$16</c:f>
              <c:numCache>
                <c:formatCode>General</c:formatCode>
                <c:ptCount val="5"/>
                <c:pt idx="0">
                  <c:v>4.05222872579919</c:v>
                </c:pt>
                <c:pt idx="1">
                  <c:v>3.4324942791762014</c:v>
                </c:pt>
                <c:pt idx="2">
                  <c:v>3.5115099492781896</c:v>
                </c:pt>
                <c:pt idx="3">
                  <c:v>3.5022862146123162</c:v>
                </c:pt>
                <c:pt idx="4">
                  <c:v>3.5128805620608898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AB-480B-B6D6-29255A915D5F}"/>
            </c:ext>
          </c:extLst>
        </c:ser>
        <c:ser>
          <c:idx val="2"/>
          <c:order val="2"/>
          <c:tx>
            <c:v>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'Argon-up'!$B$19:$B$23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'Argon-up'!$H$19:$H$23</c:f>
              <c:numCache>
                <c:formatCode>General</c:formatCode>
                <c:ptCount val="5"/>
                <c:pt idx="0">
                  <c:v>2.3127328793524349</c:v>
                </c:pt>
                <c:pt idx="1">
                  <c:v>2.3001725129384707</c:v>
                </c:pt>
                <c:pt idx="2">
                  <c:v>2.2106232729505679</c:v>
                </c:pt>
                <c:pt idx="3">
                  <c:v>2.2205773501110291</c:v>
                </c:pt>
                <c:pt idx="4">
                  <c:v>2.1766733176129152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AB-480B-B6D6-29255A915D5F}"/>
            </c:ext>
          </c:extLst>
        </c:ser>
        <c:ser>
          <c:idx val="3"/>
          <c:order val="3"/>
          <c:tx>
            <c:v>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'Argon-up'!$B$26:$B$30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'Argon-up'!$H$26:$H$30</c:f>
              <c:numCache>
                <c:formatCode>General</c:formatCode>
                <c:ptCount val="5"/>
                <c:pt idx="0">
                  <c:v>1.6176140193215007</c:v>
                </c:pt>
                <c:pt idx="1">
                  <c:v>1.6163067391011539</c:v>
                </c:pt>
                <c:pt idx="2">
                  <c:v>1.6153639055909539</c:v>
                </c:pt>
                <c:pt idx="3">
                  <c:v>1.6051364365971106</c:v>
                </c:pt>
                <c:pt idx="4">
                  <c:v>1.6142773866642752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AB-480B-B6D6-29255A915D5F}"/>
            </c:ext>
          </c:extLst>
        </c:ser>
        <c:ser>
          <c:idx val="4"/>
          <c:order val="4"/>
          <c:tx>
            <c:v>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'Argon-up'!$B$26:$B$30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'Argon-up'!$H$33:$H$37</c:f>
              <c:numCache>
                <c:formatCode>General</c:formatCode>
                <c:ptCount val="5"/>
                <c:pt idx="0">
                  <c:v>0.73216864284406835</c:v>
                </c:pt>
                <c:pt idx="1">
                  <c:v>0.73224310471076404</c:v>
                </c:pt>
                <c:pt idx="2">
                  <c:v>0.73094962538831687</c:v>
                </c:pt>
                <c:pt idx="3">
                  <c:v>0.74842518866551633</c:v>
                </c:pt>
                <c:pt idx="4">
                  <c:v>0.74239049740163321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95-4AFD-9C05-5B18C5356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420136"/>
        <c:axId val="325425056"/>
      </c:scatterChart>
      <c:valAx>
        <c:axId val="32542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Flow Division 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425056"/>
        <c:crosses val="autoZero"/>
        <c:crossBetween val="midCat"/>
      </c:valAx>
      <c:valAx>
        <c:axId val="32542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Flow Rate (L/h)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420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R134a Callibration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'R134a'!$B$4:$B$9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'R134a'!$H$4:$H$9</c:f>
              <c:numCache>
                <c:formatCode>General</c:formatCode>
                <c:ptCount val="6"/>
                <c:pt idx="0">
                  <c:v>0</c:v>
                </c:pt>
                <c:pt idx="1">
                  <c:v>4.6936114732724903</c:v>
                </c:pt>
                <c:pt idx="2">
                  <c:v>4.218420435903445</c:v>
                </c:pt>
                <c:pt idx="3">
                  <c:v>4.4236913246497913</c:v>
                </c:pt>
                <c:pt idx="4">
                  <c:v>4.4926993635342569</c:v>
                </c:pt>
                <c:pt idx="5">
                  <c:v>4.1953152313250204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85-4F73-934E-D0CA7CECD79C}"/>
            </c:ext>
          </c:extLst>
        </c:ser>
        <c:ser>
          <c:idx val="1"/>
          <c:order val="1"/>
          <c:tx>
            <c:v>4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'R134a'!$B$4:$B$9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'R134a'!$H$12:$H$16</c:f>
              <c:numCache>
                <c:formatCode>General</c:formatCode>
                <c:ptCount val="5"/>
                <c:pt idx="0">
                  <c:v>3.8139633435745313</c:v>
                </c:pt>
                <c:pt idx="1">
                  <c:v>3.6411449377971072</c:v>
                </c:pt>
                <c:pt idx="2">
                  <c:v>3.669724770642202</c:v>
                </c:pt>
                <c:pt idx="3">
                  <c:v>3.6851264203091416</c:v>
                </c:pt>
                <c:pt idx="4">
                  <c:v>3.5760405284593224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85-4F73-934E-D0CA7CECD79C}"/>
            </c:ext>
          </c:extLst>
        </c:ser>
        <c:ser>
          <c:idx val="2"/>
          <c:order val="2"/>
          <c:tx>
            <c:v>3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'R134a'!$B$11:$B$16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'R134a'!$H$19:$H$23</c:f>
              <c:numCache>
                <c:formatCode>General</c:formatCode>
                <c:ptCount val="5"/>
                <c:pt idx="0">
                  <c:v>2.9568788501026693</c:v>
                </c:pt>
                <c:pt idx="1">
                  <c:v>2.9759444490369509</c:v>
                </c:pt>
                <c:pt idx="2">
                  <c:v>3.0472320975114271</c:v>
                </c:pt>
                <c:pt idx="3">
                  <c:v>3.0234315948601664</c:v>
                </c:pt>
                <c:pt idx="4">
                  <c:v>2.9043969342476808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85-4F73-934E-D0CA7CECD79C}"/>
            </c:ext>
          </c:extLst>
        </c:ser>
        <c:ser>
          <c:idx val="3"/>
          <c:order val="3"/>
          <c:tx>
            <c:v>2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'R134a'!$B$11:$B$16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'R134a'!$H$26:$H$30</c:f>
              <c:numCache>
                <c:formatCode>General</c:formatCode>
                <c:ptCount val="5"/>
                <c:pt idx="0">
                  <c:v>2.2881840716964339</c:v>
                </c:pt>
                <c:pt idx="1">
                  <c:v>2.315112540192926</c:v>
                </c:pt>
                <c:pt idx="2">
                  <c:v>2.3361453601557431</c:v>
                </c:pt>
                <c:pt idx="3">
                  <c:v>2.2927015666794035</c:v>
                </c:pt>
                <c:pt idx="4">
                  <c:v>2.2539444027047333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85-4F73-934E-D0CA7CECD79C}"/>
            </c:ext>
          </c:extLst>
        </c:ser>
        <c:ser>
          <c:idx val="4"/>
          <c:order val="4"/>
          <c:tx>
            <c:v>1 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'R134a'!$B$25:$B$30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'R134a'!$H$33:$H$37</c:f>
              <c:numCache>
                <c:formatCode>General</c:formatCode>
                <c:ptCount val="5"/>
                <c:pt idx="0">
                  <c:v>1.2053436903605987</c:v>
                </c:pt>
                <c:pt idx="1">
                  <c:v>1.2581253931641854</c:v>
                </c:pt>
                <c:pt idx="2">
                  <c:v>1.2751036021676763</c:v>
                </c:pt>
                <c:pt idx="3">
                  <c:v>1.2851176239603042</c:v>
                </c:pt>
                <c:pt idx="4">
                  <c:v>1.329198050509526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85-4F73-934E-D0CA7CECD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003704"/>
        <c:axId val="447004688"/>
      </c:scatterChart>
      <c:valAx>
        <c:axId val="44700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 divisions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04688"/>
        <c:crosses val="autoZero"/>
        <c:crossBetween val="midCat"/>
      </c:valAx>
      <c:valAx>
        <c:axId val="44700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 Rate</a:t>
                </a:r>
                <a:r>
                  <a:rPr lang="en-US" baseline="0"/>
                  <a:t> (L/h)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003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 Argon </a:t>
            </a:r>
            <a:r>
              <a:rPr lang="en-US" sz="1400" b="1" i="0" u="none" strike="noStrike" baseline="0">
                <a:effectLst/>
              </a:rPr>
              <a:t>Callibration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'Argon (2)'!$H$4:$H$8</c:f>
              <c:numCache>
                <c:formatCode>General</c:formatCode>
                <c:ptCount val="5"/>
                <c:pt idx="0">
                  <c:v>26.373626373626372</c:v>
                </c:pt>
                <c:pt idx="1">
                  <c:v>23.136246786632391</c:v>
                </c:pt>
                <c:pt idx="2">
                  <c:v>24.307900067521942</c:v>
                </c:pt>
                <c:pt idx="3">
                  <c:v>23.316062176165804</c:v>
                </c:pt>
                <c:pt idx="4">
                  <c:v>22.514071294559102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76-4EBB-A1AD-6EC31731EFF7}"/>
            </c:ext>
          </c:extLst>
        </c:ser>
        <c:ser>
          <c:idx val="1"/>
          <c:order val="1"/>
          <c:tx>
            <c:v>20L/h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 (2)'!$B$10:$B$14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 (2)'!$H$10:$H$14</c:f>
              <c:numCache>
                <c:formatCode>General</c:formatCode>
                <c:ptCount val="5"/>
                <c:pt idx="0">
                  <c:v>18.604651162790699</c:v>
                </c:pt>
                <c:pt idx="1">
                  <c:v>19.189765458422176</c:v>
                </c:pt>
                <c:pt idx="2">
                  <c:v>18.136020151133501</c:v>
                </c:pt>
                <c:pt idx="3">
                  <c:v>18.163471241170534</c:v>
                </c:pt>
                <c:pt idx="4">
                  <c:v>17.751479289940828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76-4EBB-A1AD-6EC31731EFF7}"/>
            </c:ext>
          </c:extLst>
        </c:ser>
        <c:ser>
          <c:idx val="2"/>
          <c:order val="2"/>
          <c:tx>
            <c:v>15L/h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'Argon (2)'!$B$17:$B$21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 (2)'!$H$17:$H$21</c:f>
              <c:numCache>
                <c:formatCode>General</c:formatCode>
                <c:ptCount val="5"/>
                <c:pt idx="0">
                  <c:v>13.432835820895523</c:v>
                </c:pt>
                <c:pt idx="1">
                  <c:v>14.539579967689821</c:v>
                </c:pt>
                <c:pt idx="2">
                  <c:v>13.830195927775643</c:v>
                </c:pt>
                <c:pt idx="3">
                  <c:v>13.343217197924389</c:v>
                </c:pt>
                <c:pt idx="4">
                  <c:v>13.33827343460541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76-4EBB-A1AD-6EC31731EFF7}"/>
            </c:ext>
          </c:extLst>
        </c:ser>
        <c:ser>
          <c:idx val="3"/>
          <c:order val="3"/>
          <c:tx>
            <c:v>10L/h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'Argon (2)'!$B$24:$B$28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 (2)'!$H$24:$H$28</c:f>
              <c:numCache>
                <c:formatCode>General</c:formatCode>
                <c:ptCount val="5"/>
                <c:pt idx="0">
                  <c:v>9.1001011122345812</c:v>
                </c:pt>
                <c:pt idx="1">
                  <c:v>9.5414789292340316</c:v>
                </c:pt>
                <c:pt idx="2">
                  <c:v>8.7484811664641562</c:v>
                </c:pt>
                <c:pt idx="3">
                  <c:v>8.8582677165354333</c:v>
                </c:pt>
                <c:pt idx="4">
                  <c:v>8.7272727272727284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76-4EBB-A1AD-6EC31731EFF7}"/>
            </c:ext>
          </c:extLst>
        </c:ser>
        <c:ser>
          <c:idx val="4"/>
          <c:order val="4"/>
          <c:tx>
            <c:v>5L/h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'Argon (2)'!$B$31:$B$35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 (2)'!$H$31:$H$35</c:f>
              <c:numCache>
                <c:formatCode>General</c:formatCode>
                <c:ptCount val="5"/>
                <c:pt idx="0">
                  <c:v>4.1958041958041958</c:v>
                </c:pt>
                <c:pt idx="1">
                  <c:v>4.2908224076281289</c:v>
                </c:pt>
                <c:pt idx="2">
                  <c:v>4.1152263374485596</c:v>
                </c:pt>
                <c:pt idx="3">
                  <c:v>4.0577096483318309</c:v>
                </c:pt>
                <c:pt idx="4">
                  <c:v>4.0022234574763758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76-4EBB-A1AD-6EC31731E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2691920"/>
        <c:axId val="332692576"/>
      </c:scatterChart>
      <c:valAx>
        <c:axId val="33269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Flow Division 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692576"/>
        <c:crosses val="autoZero"/>
        <c:crossBetween val="midCat"/>
      </c:valAx>
      <c:valAx>
        <c:axId val="33269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Flow Rate (L/h)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69192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 Argon Callibration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'Argon(2-up)'!$I$4:$I$8</c:f>
              <c:numCache>
                <c:formatCode>General</c:formatCode>
                <c:ptCount val="5"/>
                <c:pt idx="0">
                  <c:v>22.140221402214017</c:v>
                </c:pt>
                <c:pt idx="1">
                  <c:v>23.032629558541267</c:v>
                </c:pt>
                <c:pt idx="2">
                  <c:v>25.695931477516059</c:v>
                </c:pt>
                <c:pt idx="3">
                  <c:v>25.751072961373389</c:v>
                </c:pt>
                <c:pt idx="4">
                  <c:v>26.258205689277897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09-49FC-A8F0-EDB6B5302F97}"/>
            </c:ext>
          </c:extLst>
        </c:ser>
        <c:ser>
          <c:idx val="1"/>
          <c:order val="1"/>
          <c:tx>
            <c:v>20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'Argon(2-up)'!$C$10:$C$14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'Argon(2-up)'!$I$10:$I$14</c:f>
              <c:numCache>
                <c:formatCode>General</c:formatCode>
                <c:ptCount val="5"/>
                <c:pt idx="0">
                  <c:v>16.767582673497905</c:v>
                </c:pt>
                <c:pt idx="1">
                  <c:v>19.261637239165328</c:v>
                </c:pt>
                <c:pt idx="2">
                  <c:v>17.175572519083964</c:v>
                </c:pt>
                <c:pt idx="3">
                  <c:v>16.582220175034546</c:v>
                </c:pt>
                <c:pt idx="4">
                  <c:v>18.499486125385406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09-49FC-A8F0-EDB6B5302F97}"/>
            </c:ext>
          </c:extLst>
        </c:ser>
        <c:ser>
          <c:idx val="2"/>
          <c:order val="2"/>
          <c:tx>
            <c:v>15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'Argon(2-up)'!$C$16:$C$20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'Argon(2-up)'!$I$16:$I$20</c:f>
              <c:numCache>
                <c:formatCode>General</c:formatCode>
                <c:ptCount val="5"/>
                <c:pt idx="0">
                  <c:v>16.643550624133148</c:v>
                </c:pt>
                <c:pt idx="1">
                  <c:v>16.643550624133148</c:v>
                </c:pt>
                <c:pt idx="2">
                  <c:v>16.643550624133148</c:v>
                </c:pt>
                <c:pt idx="3">
                  <c:v>16.643550624133148</c:v>
                </c:pt>
                <c:pt idx="4">
                  <c:v>16.643550624133148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09-49FC-A8F0-EDB6B5302F97}"/>
            </c:ext>
          </c:extLst>
        </c:ser>
        <c:ser>
          <c:idx val="3"/>
          <c:order val="3"/>
          <c:tx>
            <c:v>10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'Argon(2-up)'!$C$16:$C$20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'Argon(2-up)'!$I$22:$I$26</c:f>
              <c:numCache>
                <c:formatCode>General</c:formatCode>
                <c:ptCount val="5"/>
                <c:pt idx="0">
                  <c:v>9.571922361074181</c:v>
                </c:pt>
                <c:pt idx="1">
                  <c:v>7.9822616407982263</c:v>
                </c:pt>
                <c:pt idx="2">
                  <c:v>8.3333333333333339</c:v>
                </c:pt>
                <c:pt idx="3">
                  <c:v>7.9558011049723767</c:v>
                </c:pt>
                <c:pt idx="4">
                  <c:v>9.6644295302013425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09-49FC-A8F0-EDB6B5302F97}"/>
            </c:ext>
          </c:extLst>
        </c:ser>
        <c:ser>
          <c:idx val="4"/>
          <c:order val="4"/>
          <c:tx>
            <c:v>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'Argon(2-up)'!$C$22:$C$26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'Argon(2-up)'!$I$29:$I$33</c:f>
              <c:numCache>
                <c:formatCode>General</c:formatCode>
                <c:ptCount val="5"/>
                <c:pt idx="0">
                  <c:v>4.4620723847297956</c:v>
                </c:pt>
                <c:pt idx="1">
                  <c:v>4.0705563093622796</c:v>
                </c:pt>
                <c:pt idx="2">
                  <c:v>4.0008890864636584</c:v>
                </c:pt>
                <c:pt idx="3">
                  <c:v>3.9309892989735751</c:v>
                </c:pt>
                <c:pt idx="4">
                  <c:v>3.7344398340248959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09-49FC-A8F0-EDB6B5302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949760"/>
        <c:axId val="422952384"/>
      </c:scatterChart>
      <c:valAx>
        <c:axId val="422949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Flow Division 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952384"/>
        <c:crosses val="autoZero"/>
        <c:crossBetween val="midCat"/>
      </c:valAx>
      <c:valAx>
        <c:axId val="42295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Flow Rate (L/h)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94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260870</xdr:colOff>
      <xdr:row>6</xdr:row>
      <xdr:rowOff>109634</xdr:rowOff>
    </xdr:from>
    <xdr:to>
      <xdr:col>17</xdr:col>
      <xdr:colOff>520959</xdr:colOff>
      <xdr:row>26</xdr:row>
      <xdr:rowOff>112341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9D85333-BBC4-4A50-8C93-FC8236488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16</xdr:col>
      <xdr:colOff>692020</xdr:colOff>
      <xdr:row>10</xdr:row>
      <xdr:rowOff>155509</xdr:rowOff>
    </xdr:from>
    <xdr:ext cx="565668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3E6BDFB-6E21-4814-965C-58FB2417BA50}"/>
            </a:ext>
          </a:extLst>
        </xdr:cNvPr>
        <xdr:cNvSpPr txBox="1"/>
      </xdr:nvSpPr>
      <xdr:spPr>
        <a:xfrm>
          <a:off x="19726469" y="2021632"/>
          <a:ext cx="56566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0070C0"/>
              </a:solidFill>
            </a:rPr>
            <a:t>5 L/h</a:t>
          </a:r>
        </a:p>
      </xdr:txBody>
    </xdr:sp>
    <xdr:clientData/>
  </xdr:oneCellAnchor>
  <xdr:oneCellAnchor>
    <xdr:from>
      <xdr:col>16</xdr:col>
      <xdr:colOff>668693</xdr:colOff>
      <xdr:row>14</xdr:row>
      <xdr:rowOff>77755</xdr:rowOff>
    </xdr:from>
    <xdr:ext cx="565668" cy="311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E885A0B-FDEE-4C35-B47F-70C93334EBD8}"/>
            </a:ext>
          </a:extLst>
        </xdr:cNvPr>
        <xdr:cNvSpPr txBox="1"/>
      </xdr:nvSpPr>
      <xdr:spPr>
        <a:xfrm>
          <a:off x="19703142" y="2690326"/>
          <a:ext cx="56566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accent2">
                  <a:lumMod val="75000"/>
                </a:schemeClr>
              </a:solidFill>
            </a:rPr>
            <a:t>4 L/h</a:t>
          </a:r>
        </a:p>
      </xdr:txBody>
    </xdr:sp>
    <xdr:clientData/>
  </xdr:oneCellAnchor>
  <xdr:oneCellAnchor>
    <xdr:from>
      <xdr:col>16</xdr:col>
      <xdr:colOff>684244</xdr:colOff>
      <xdr:row>15</xdr:row>
      <xdr:rowOff>132183</xdr:rowOff>
    </xdr:from>
    <xdr:ext cx="565668" cy="3114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65160ED-DBD7-40FA-AD58-888E0478976A}"/>
            </a:ext>
          </a:extLst>
        </xdr:cNvPr>
        <xdr:cNvSpPr txBox="1"/>
      </xdr:nvSpPr>
      <xdr:spPr>
        <a:xfrm>
          <a:off x="19718693" y="2931367"/>
          <a:ext cx="56566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bg1">
                  <a:lumMod val="50000"/>
                </a:schemeClr>
              </a:solidFill>
            </a:rPr>
            <a:t>3 L/h</a:t>
          </a:r>
        </a:p>
      </xdr:txBody>
    </xdr:sp>
    <xdr:clientData/>
  </xdr:oneCellAnchor>
  <xdr:twoCellAnchor>
    <xdr:from>
      <xdr:col>11</xdr:col>
      <xdr:colOff>272144</xdr:colOff>
      <xdr:row>27</xdr:row>
      <xdr:rowOff>161728</xdr:rowOff>
    </xdr:from>
    <xdr:to>
      <xdr:col>18</xdr:col>
      <xdr:colOff>482083</xdr:colOff>
      <xdr:row>50</xdr:row>
      <xdr:rowOff>143066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174BD75-EF71-4A2D-B149-41AA51952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16</xdr:col>
      <xdr:colOff>684244</xdr:colOff>
      <xdr:row>18</xdr:row>
      <xdr:rowOff>15548</xdr:rowOff>
    </xdr:from>
    <xdr:ext cx="565668" cy="31149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9F65E87-F115-4BA3-8140-B290E49E4CA3}"/>
            </a:ext>
          </a:extLst>
        </xdr:cNvPr>
        <xdr:cNvSpPr txBox="1"/>
      </xdr:nvSpPr>
      <xdr:spPr>
        <a:xfrm>
          <a:off x="19718693" y="3374568"/>
          <a:ext cx="56566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accent4">
                  <a:lumMod val="60000"/>
                  <a:lumOff val="40000"/>
                </a:schemeClr>
              </a:solidFill>
            </a:rPr>
            <a:t>2 L/h</a:t>
          </a:r>
        </a:p>
      </xdr:txBody>
    </xdr:sp>
    <xdr:clientData/>
  </xdr:oneCellAnchor>
  <xdr:oneCellAnchor>
    <xdr:from>
      <xdr:col>17</xdr:col>
      <xdr:colOff>525625</xdr:colOff>
      <xdr:row>32</xdr:row>
      <xdr:rowOff>113522</xdr:rowOff>
    </xdr:from>
    <xdr:ext cx="565668" cy="31149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A086F97-B431-4134-8486-51E9D416D76B}"/>
            </a:ext>
          </a:extLst>
        </xdr:cNvPr>
        <xdr:cNvSpPr txBox="1"/>
      </xdr:nvSpPr>
      <xdr:spPr>
        <a:xfrm>
          <a:off x="20749726" y="6085113"/>
          <a:ext cx="56566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0070C0"/>
              </a:solidFill>
            </a:rPr>
            <a:t>5 L/h</a:t>
          </a:r>
        </a:p>
      </xdr:txBody>
    </xdr:sp>
    <xdr:clientData/>
  </xdr:oneCellAnchor>
  <xdr:oneCellAnchor>
    <xdr:from>
      <xdr:col>17</xdr:col>
      <xdr:colOff>556726</xdr:colOff>
      <xdr:row>37</xdr:row>
      <xdr:rowOff>66875</xdr:rowOff>
    </xdr:from>
    <xdr:ext cx="565668" cy="31149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3A4604C-B9A6-4A71-9A5D-1DB1988D735C}"/>
            </a:ext>
          </a:extLst>
        </xdr:cNvPr>
        <xdr:cNvSpPr txBox="1"/>
      </xdr:nvSpPr>
      <xdr:spPr>
        <a:xfrm>
          <a:off x="20780827" y="6971528"/>
          <a:ext cx="56566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accent2">
                  <a:lumMod val="75000"/>
                </a:schemeClr>
              </a:solidFill>
            </a:rPr>
            <a:t>4 L/h</a:t>
          </a:r>
        </a:p>
      </xdr:txBody>
    </xdr:sp>
    <xdr:clientData/>
  </xdr:oneCellAnchor>
  <xdr:oneCellAnchor>
    <xdr:from>
      <xdr:col>17</xdr:col>
      <xdr:colOff>572277</xdr:colOff>
      <xdr:row>38</xdr:row>
      <xdr:rowOff>121303</xdr:rowOff>
    </xdr:from>
    <xdr:ext cx="565668" cy="31149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5DE2C565-A316-4421-8DF3-952FC35E3EB5}"/>
            </a:ext>
          </a:extLst>
        </xdr:cNvPr>
        <xdr:cNvSpPr txBox="1"/>
      </xdr:nvSpPr>
      <xdr:spPr>
        <a:xfrm>
          <a:off x="20796378" y="7212569"/>
          <a:ext cx="56566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bg1">
                  <a:lumMod val="50000"/>
                </a:schemeClr>
              </a:solidFill>
            </a:rPr>
            <a:t>3 L/h</a:t>
          </a:r>
        </a:p>
      </xdr:txBody>
    </xdr:sp>
    <xdr:clientData/>
  </xdr:oneCellAnchor>
  <xdr:oneCellAnchor>
    <xdr:from>
      <xdr:col>17</xdr:col>
      <xdr:colOff>564502</xdr:colOff>
      <xdr:row>41</xdr:row>
      <xdr:rowOff>144635</xdr:rowOff>
    </xdr:from>
    <xdr:ext cx="565668" cy="31149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8B774E3-42A6-42CC-A97F-4E30DF9E3816}"/>
            </a:ext>
          </a:extLst>
        </xdr:cNvPr>
        <xdr:cNvSpPr txBox="1"/>
      </xdr:nvSpPr>
      <xdr:spPr>
        <a:xfrm>
          <a:off x="20788603" y="7795736"/>
          <a:ext cx="56566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accent4">
                  <a:lumMod val="60000"/>
                  <a:lumOff val="40000"/>
                </a:schemeClr>
              </a:solidFill>
            </a:rPr>
            <a:t>2 L/h</a:t>
          </a:r>
        </a:p>
      </xdr:txBody>
    </xdr:sp>
    <xdr:clientData/>
  </xdr:oneCellAnchor>
  <xdr:oneCellAnchor>
    <xdr:from>
      <xdr:col>16</xdr:col>
      <xdr:colOff>668693</xdr:colOff>
      <xdr:row>20</xdr:row>
      <xdr:rowOff>38875</xdr:rowOff>
    </xdr:from>
    <xdr:ext cx="565668" cy="31149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CB1E03C-907C-4372-8B47-F1CCA594F371}"/>
            </a:ext>
          </a:extLst>
        </xdr:cNvPr>
        <xdr:cNvSpPr txBox="1"/>
      </xdr:nvSpPr>
      <xdr:spPr>
        <a:xfrm>
          <a:off x="19703142" y="3771119"/>
          <a:ext cx="56566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accent1">
                  <a:lumMod val="75000"/>
                </a:schemeClr>
              </a:solidFill>
            </a:rPr>
            <a:t>1 L/h</a:t>
          </a:r>
        </a:p>
      </xdr:txBody>
    </xdr:sp>
    <xdr:clientData/>
  </xdr:oneCellAnchor>
  <xdr:oneCellAnchor>
    <xdr:from>
      <xdr:col>17</xdr:col>
      <xdr:colOff>548951</xdr:colOff>
      <xdr:row>44</xdr:row>
      <xdr:rowOff>66866</xdr:rowOff>
    </xdr:from>
    <xdr:ext cx="565668" cy="31149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0E0EC29-2246-4AB4-B592-99F3D031012A}"/>
            </a:ext>
          </a:extLst>
        </xdr:cNvPr>
        <xdr:cNvSpPr txBox="1"/>
      </xdr:nvSpPr>
      <xdr:spPr>
        <a:xfrm>
          <a:off x="20773052" y="8277805"/>
          <a:ext cx="56566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chemeClr val="accent1">
                  <a:lumMod val="75000"/>
                </a:schemeClr>
              </a:solidFill>
            </a:rPr>
            <a:t>1 L/h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272143</xdr:colOff>
      <xdr:row>5</xdr:row>
      <xdr:rowOff>179613</xdr:rowOff>
    </xdr:from>
    <xdr:to>
      <xdr:col>23</xdr:col>
      <xdr:colOff>469446</xdr:colOff>
      <xdr:row>34</xdr:row>
      <xdr:rowOff>149678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0A172F8-5295-4EC0-96A5-D3E11E62BA93}"/>
            </a:ext>
          </a:extLst>
        </xdr:cNvPr>
        <xdr:cNvGrpSpPr/>
      </xdr:nvGrpSpPr>
      <xdr:grpSpPr>
        <a:xfrm>
          <a:off x="13450661" y="1098096"/>
          <a:ext cx="8035018" cy="5297261"/>
          <a:chOff x="14903903" y="1098096"/>
          <a:chExt cx="4572000" cy="272279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1F222769-0086-4187-B51E-BA8CC6B4D993}"/>
              </a:ext>
            </a:extLst>
          </xdr:cNvPr>
          <xdr:cNvGraphicFramePr/>
        </xdr:nvGraphicFramePr>
        <xdr:xfrm>
          <a:off x="14903903" y="1098096"/>
          <a:ext cx="4572000" cy="27227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DBB01BA8-3797-429D-ACF9-85C3B03E4D28}"/>
              </a:ext>
            </a:extLst>
          </xdr:cNvPr>
          <xdr:cNvSpPr txBox="1"/>
        </xdr:nvSpPr>
        <xdr:spPr>
          <a:xfrm>
            <a:off x="18801943" y="1834695"/>
            <a:ext cx="59352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0070C0"/>
                </a:solidFill>
              </a:rPr>
              <a:t>5 L/h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B9D44C3D-F7D5-46F6-A843-449D9B3D5342}"/>
              </a:ext>
            </a:extLst>
          </xdr:cNvPr>
          <xdr:cNvSpPr txBox="1"/>
        </xdr:nvSpPr>
        <xdr:spPr>
          <a:xfrm>
            <a:off x="18772568" y="1983202"/>
            <a:ext cx="59352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chemeClr val="accent2">
                    <a:lumMod val="75000"/>
                  </a:schemeClr>
                </a:solidFill>
              </a:rPr>
              <a:t>4 L/h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DBE03267-5FFF-44A4-B19A-7264965E719C}"/>
              </a:ext>
            </a:extLst>
          </xdr:cNvPr>
          <xdr:cNvSpPr txBox="1"/>
        </xdr:nvSpPr>
        <xdr:spPr>
          <a:xfrm>
            <a:off x="18794167" y="2355184"/>
            <a:ext cx="59352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chemeClr val="bg1">
                    <a:lumMod val="50000"/>
                  </a:schemeClr>
                </a:solidFill>
              </a:rPr>
              <a:t>3 L/h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F507680-AC4E-48ED-9455-0FBCAAD05C66}"/>
              </a:ext>
            </a:extLst>
          </xdr:cNvPr>
          <xdr:cNvSpPr txBox="1"/>
        </xdr:nvSpPr>
        <xdr:spPr>
          <a:xfrm>
            <a:off x="18782071" y="2550937"/>
            <a:ext cx="59352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chemeClr val="accent4">
                    <a:lumMod val="60000"/>
                    <a:lumOff val="40000"/>
                  </a:schemeClr>
                </a:solidFill>
              </a:rPr>
              <a:t>2 L/h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A41C44A7-6CFF-4E71-81BB-FBF33F2343D6}"/>
              </a:ext>
            </a:extLst>
          </xdr:cNvPr>
          <xdr:cNvSpPr txBox="1"/>
        </xdr:nvSpPr>
        <xdr:spPr>
          <a:xfrm>
            <a:off x="18760472" y="2787552"/>
            <a:ext cx="593528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chemeClr val="accent1">
                    <a:lumMod val="75000"/>
                  </a:schemeClr>
                </a:solidFill>
              </a:rPr>
              <a:t>1 L/h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539391</xdr:colOff>
      <xdr:row>3</xdr:row>
      <xdr:rowOff>96137</xdr:rowOff>
    </xdr:from>
    <xdr:to>
      <xdr:col>24</xdr:col>
      <xdr:colOff>880038</xdr:colOff>
      <xdr:row>37</xdr:row>
      <xdr:rowOff>54429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D5B413-9DD0-4FC2-962D-70B2C9DF8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0.73545</cdr:x>
      <cdr:y>0.20458</cdr:y>
    </cdr:from>
    <cdr:to>
      <cdr:x>0.94801</cdr:x>
      <cdr:y>0.70089</cdr:y>
    </cdr:to>
    <cdr:grpSp>
      <cdr:nvGrpSpPr>
        <cdr:cNvPr id="7" name="Group 6">
          <a:extLst xmlns:a="http://schemas.openxmlformats.org/drawingml/2006/main">
            <a:ext uri="{FF2B5EF4-FFF2-40B4-BE49-F238E27FC236}">
              <a16:creationId xmlns:a16="http://schemas.microsoft.com/office/drawing/2014/main" id="{F70D0DD5-40A0-4B7D-A42C-6E1C4049F9AE}"/>
            </a:ext>
          </a:extLst>
        </cdr:cNvPr>
        <cdr:cNvGrpSpPr/>
      </cdr:nvGrpSpPr>
      <cdr:grpSpPr>
        <a:xfrm xmlns:a="http://schemas.openxmlformats.org/drawingml/2006/main">
          <a:off x="8736780" y="1253435"/>
          <a:ext cx="2525108" cy="3040823"/>
          <a:chOff x="4958711" y="735725"/>
          <a:chExt cx="1433169" cy="1784864"/>
        </a:xfrm>
      </cdr:grpSpPr>
      <cdr:sp macro="" textlink="">
        <cdr:nvSpPr>
          <cdr:cNvPr id="2" name="TextBox 4">
            <a:extLst xmlns:a="http://schemas.openxmlformats.org/drawingml/2006/main">
              <a:ext uri="{FF2B5EF4-FFF2-40B4-BE49-F238E27FC236}">
                <a16:creationId xmlns:a16="http://schemas.microsoft.com/office/drawing/2014/main" id="{C3E6BDFB-6E21-4814-965C-58FB2417BA50}"/>
              </a:ext>
            </a:extLst>
          </cdr:cNvPr>
          <cdr:cNvSpPr txBox="1"/>
        </cdr:nvSpPr>
        <cdr:spPr>
          <a:xfrm xmlns:a="http://schemas.openxmlformats.org/drawingml/2006/main">
            <a:off x="5824775" y="735725"/>
            <a:ext cx="567105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rgbClr val="0070C0"/>
                </a:solidFill>
              </a:rPr>
              <a:t>5 L/h</a:t>
            </a:r>
          </a:p>
        </cdr:txBody>
      </cdr:sp>
      <cdr:sp macro="" textlink="">
        <cdr:nvSpPr>
          <cdr:cNvPr id="3" name="TextBox 5">
            <a:extLst xmlns:a="http://schemas.openxmlformats.org/drawingml/2006/main">
              <a:ext uri="{FF2B5EF4-FFF2-40B4-BE49-F238E27FC236}">
                <a16:creationId xmlns:a16="http://schemas.microsoft.com/office/drawing/2014/main" id="{4E885A0B-FDEE-4C35-B47F-70C93334EBD8}"/>
              </a:ext>
            </a:extLst>
          </cdr:cNvPr>
          <cdr:cNvSpPr txBox="1"/>
        </cdr:nvSpPr>
        <cdr:spPr>
          <a:xfrm xmlns:a="http://schemas.openxmlformats.org/drawingml/2006/main">
            <a:off x="5059578" y="1067481"/>
            <a:ext cx="567105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accent2">
                    <a:lumMod val="75000"/>
                  </a:schemeClr>
                </a:solidFill>
              </a:rPr>
              <a:t>4 L/h</a:t>
            </a:r>
          </a:p>
        </cdr:txBody>
      </cdr:sp>
      <cdr:sp macro="" textlink="">
        <cdr:nvSpPr>
          <cdr:cNvPr id="4" name="TextBox 6">
            <a:extLst xmlns:a="http://schemas.openxmlformats.org/drawingml/2006/main">
              <a:ext uri="{FF2B5EF4-FFF2-40B4-BE49-F238E27FC236}">
                <a16:creationId xmlns:a16="http://schemas.microsoft.com/office/drawing/2014/main" id="{D65160ED-DBD7-40FA-AD58-888E0478976A}"/>
              </a:ext>
            </a:extLst>
          </cdr:cNvPr>
          <cdr:cNvSpPr txBox="1"/>
        </cdr:nvSpPr>
        <cdr:spPr>
          <a:xfrm xmlns:a="http://schemas.openxmlformats.org/drawingml/2006/main">
            <a:off x="4958711" y="1387225"/>
            <a:ext cx="567038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bg1">
                    <a:lumMod val="50000"/>
                  </a:schemeClr>
                </a:solidFill>
              </a:rPr>
              <a:t>3 L/h</a:t>
            </a:r>
          </a:p>
        </cdr:txBody>
      </cdr:sp>
      <cdr:sp macro="" textlink="">
        <cdr:nvSpPr>
          <cdr:cNvPr id="5" name="TextBox 9">
            <a:extLst xmlns:a="http://schemas.openxmlformats.org/drawingml/2006/main">
              <a:ext uri="{FF2B5EF4-FFF2-40B4-BE49-F238E27FC236}">
                <a16:creationId xmlns:a16="http://schemas.microsoft.com/office/drawing/2014/main" id="{69F65E87-F115-4BA3-8140-B290E49E4CA3}"/>
              </a:ext>
            </a:extLst>
          </cdr:cNvPr>
          <cdr:cNvSpPr txBox="1"/>
        </cdr:nvSpPr>
        <cdr:spPr>
          <a:xfrm xmlns:a="http://schemas.openxmlformats.org/drawingml/2006/main">
            <a:off x="5013864" y="1732179"/>
            <a:ext cx="567105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accent4">
                    <a:lumMod val="60000"/>
                    <a:lumOff val="40000"/>
                  </a:schemeClr>
                </a:solidFill>
              </a:rPr>
              <a:t>2 L/h</a:t>
            </a:r>
          </a:p>
        </cdr:txBody>
      </cdr:sp>
      <cdr:sp macro="" textlink="">
        <cdr:nvSpPr>
          <cdr:cNvPr id="6" name="TextBox 14">
            <a:extLst xmlns:a="http://schemas.openxmlformats.org/drawingml/2006/main">
              <a:ext uri="{FF2B5EF4-FFF2-40B4-BE49-F238E27FC236}">
                <a16:creationId xmlns:a16="http://schemas.microsoft.com/office/drawing/2014/main" id="{DCB1E03C-907C-4372-8B47-F1CCA594F371}"/>
              </a:ext>
            </a:extLst>
          </cdr:cNvPr>
          <cdr:cNvSpPr txBox="1"/>
        </cdr:nvSpPr>
        <cdr:spPr>
          <a:xfrm xmlns:a="http://schemas.openxmlformats.org/drawingml/2006/main">
            <a:off x="5022832" y="2203830"/>
            <a:ext cx="567037" cy="316759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 b="1">
                <a:solidFill>
                  <a:schemeClr val="accent6">
                    <a:lumMod val="75000"/>
                  </a:schemeClr>
                </a:solidFill>
              </a:rPr>
              <a:t>1 L/h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484414</xdr:colOff>
      <xdr:row>3</xdr:row>
      <xdr:rowOff>103412</xdr:rowOff>
    </xdr:from>
    <xdr:to>
      <xdr:col>25</xdr:col>
      <xdr:colOff>340179</xdr:colOff>
      <xdr:row>29</xdr:row>
      <xdr:rowOff>90714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9877EA5-F24A-4E32-AEEC-1CECE4365337}"/>
            </a:ext>
          </a:extLst>
        </xdr:cNvPr>
        <xdr:cNvGrpSpPr/>
      </xdr:nvGrpSpPr>
      <xdr:grpSpPr>
        <a:xfrm>
          <a:off x="13762718" y="647697"/>
          <a:ext cx="8405586" cy="4704446"/>
          <a:chOff x="13766313" y="660973"/>
          <a:chExt cx="4553414" cy="2755149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54FCA01-E099-49CF-8EC6-FE1B8F307CD0}"/>
              </a:ext>
            </a:extLst>
          </xdr:cNvPr>
          <xdr:cNvGraphicFramePr/>
        </xdr:nvGraphicFramePr>
        <xdr:xfrm>
          <a:off x="13766313" y="660973"/>
          <a:ext cx="4553414" cy="27551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730F24BC-39B3-421A-BCD2-FC796A9ACE17}"/>
              </a:ext>
            </a:extLst>
          </xdr:cNvPr>
          <xdr:cNvSpPr txBox="1"/>
        </xdr:nvSpPr>
        <xdr:spPr>
          <a:xfrm>
            <a:off x="17651356" y="1394282"/>
            <a:ext cx="65665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rgbClr val="0070C0"/>
                </a:solidFill>
              </a:rPr>
              <a:t>25 L/h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9E681817-DC2F-4683-9BD6-0F7C1ECBBD02}"/>
              </a:ext>
            </a:extLst>
          </xdr:cNvPr>
          <xdr:cNvSpPr txBox="1"/>
        </xdr:nvSpPr>
        <xdr:spPr>
          <a:xfrm>
            <a:off x="17604703" y="1671075"/>
            <a:ext cx="65665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chemeClr val="accent2">
                    <a:lumMod val="75000"/>
                  </a:schemeClr>
                </a:solidFill>
              </a:rPr>
              <a:t>20 L/h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54FB0B98-8E92-4C58-98D7-F1D11EAAD3ED}"/>
              </a:ext>
            </a:extLst>
          </xdr:cNvPr>
          <xdr:cNvSpPr txBox="1"/>
        </xdr:nvSpPr>
        <xdr:spPr>
          <a:xfrm>
            <a:off x="17620254" y="1925547"/>
            <a:ext cx="65665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chemeClr val="bg1">
                    <a:lumMod val="50000"/>
                  </a:schemeClr>
                </a:solidFill>
              </a:rPr>
              <a:t>15 L/h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5344CB6B-891D-46EC-A06F-23FD98CE57D5}"/>
              </a:ext>
            </a:extLst>
          </xdr:cNvPr>
          <xdr:cNvSpPr txBox="1"/>
        </xdr:nvSpPr>
        <xdr:spPr>
          <a:xfrm>
            <a:off x="17620254" y="2156294"/>
            <a:ext cx="65665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chemeClr val="accent4">
                    <a:lumMod val="60000"/>
                    <a:lumOff val="40000"/>
                  </a:schemeClr>
                </a:solidFill>
              </a:rPr>
              <a:t>10 L/h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9FA2F6BE-8017-40B3-9A15-34A8441601C6}"/>
              </a:ext>
            </a:extLst>
          </xdr:cNvPr>
          <xdr:cNvSpPr txBox="1"/>
        </xdr:nvSpPr>
        <xdr:spPr>
          <a:xfrm>
            <a:off x="17604703" y="2379839"/>
            <a:ext cx="565668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chemeClr val="accent1">
                    <a:lumMod val="75000"/>
                  </a:schemeClr>
                </a:solidFill>
              </a:rPr>
              <a:t>5 L/h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386443</xdr:colOff>
      <xdr:row>6</xdr:row>
      <xdr:rowOff>5443</xdr:rowOff>
    </xdr:from>
    <xdr:to>
      <xdr:col>25</xdr:col>
      <xdr:colOff>478096</xdr:colOff>
      <xdr:row>31</xdr:row>
      <xdr:rowOff>136072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A42A1DB0-F9BD-4E8A-ACB0-9AED40281DAB}"/>
            </a:ext>
          </a:extLst>
        </xdr:cNvPr>
        <xdr:cNvGrpSpPr/>
      </xdr:nvGrpSpPr>
      <xdr:grpSpPr>
        <a:xfrm>
          <a:off x="14376602" y="1094013"/>
          <a:ext cx="7832605" cy="4666344"/>
          <a:chOff x="14401800" y="1118754"/>
          <a:chExt cx="4589318" cy="2750128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F920BCB5-F97D-4C8D-8115-0AC530EC31E4}"/>
              </a:ext>
            </a:extLst>
          </xdr:cNvPr>
          <xdr:cNvGraphicFramePr/>
        </xdr:nvGraphicFramePr>
        <xdr:xfrm>
          <a:off x="14401800" y="1118754"/>
          <a:ext cx="4589318" cy="27501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46AF7766-C0B8-480F-93A9-81793A226A48}"/>
              </a:ext>
            </a:extLst>
          </xdr:cNvPr>
          <xdr:cNvSpPr txBox="1"/>
        </xdr:nvSpPr>
        <xdr:spPr>
          <a:xfrm>
            <a:off x="18235199" y="1658589"/>
            <a:ext cx="65665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rgbClr val="0070C0"/>
                </a:solidFill>
              </a:rPr>
              <a:t>25 L/h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3D96EED4-BAB6-4859-9A05-128439A1E20F}"/>
              </a:ext>
            </a:extLst>
          </xdr:cNvPr>
          <xdr:cNvSpPr txBox="1"/>
        </xdr:nvSpPr>
        <xdr:spPr>
          <a:xfrm>
            <a:off x="18188546" y="2035105"/>
            <a:ext cx="65665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chemeClr val="accent2">
                    <a:lumMod val="75000"/>
                  </a:schemeClr>
                </a:solidFill>
              </a:rPr>
              <a:t>20 L/h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3764563D-3BC6-4A29-B4A8-D91450B6AE5A}"/>
              </a:ext>
            </a:extLst>
          </xdr:cNvPr>
          <xdr:cNvSpPr txBox="1"/>
        </xdr:nvSpPr>
        <xdr:spPr>
          <a:xfrm>
            <a:off x="18204097" y="2368280"/>
            <a:ext cx="65665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chemeClr val="bg1">
                    <a:lumMod val="50000"/>
                  </a:schemeClr>
                </a:solidFill>
              </a:rPr>
              <a:t>15 L/h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290025BB-C808-498B-81F3-71CE8DCF9041}"/>
              </a:ext>
            </a:extLst>
          </xdr:cNvPr>
          <xdr:cNvSpPr txBox="1"/>
        </xdr:nvSpPr>
        <xdr:spPr>
          <a:xfrm>
            <a:off x="18204097" y="2572327"/>
            <a:ext cx="656655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chemeClr val="accent4">
                    <a:lumMod val="60000"/>
                    <a:lumOff val="40000"/>
                  </a:schemeClr>
                </a:solidFill>
              </a:rPr>
              <a:t>10 L/h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8AF4913E-8088-482A-8229-43293251A816}"/>
              </a:ext>
            </a:extLst>
          </xdr:cNvPr>
          <xdr:cNvSpPr txBox="1"/>
        </xdr:nvSpPr>
        <xdr:spPr>
          <a:xfrm>
            <a:off x="18194731" y="2852051"/>
            <a:ext cx="565668" cy="3114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chemeClr val="accent1">
                    <a:lumMod val="75000"/>
                  </a:schemeClr>
                </a:solidFill>
              </a:rPr>
              <a:t>5 L/h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C10FD-94ED-4899-9D53-E9B505AC9247}">
  <dimension ref="B6:K40"/>
  <sheetViews>
    <sheetView topLeftCell="L27" zoomScale="76" zoomScaleNormal="60" workbookViewId="0">
      <selection activeCell="D40" sqref="D40:H40"/>
    </sheetView>
  </sheetViews>
  <sheetFormatPr defaultColWidth="16.765625" defaultRowHeight="14.6" x14ac:dyDescent="0.4"/>
  <cols>
    <col min="1" max="3" width="16.765625" style="1"/>
    <col min="4" max="4" width="16.765625" style="2"/>
    <col min="5" max="5" width="16.765625" style="1"/>
    <col min="7" max="9" width="16.765625" style="1"/>
    <col min="10" max="10" width="22.69140625" style="1" customWidth="1"/>
    <col min="11" max="11" width="28.84375" style="1" customWidth="1"/>
    <col min="12" max="16384" width="16.765625" style="1"/>
  </cols>
  <sheetData>
    <row r="6" spans="2:11" x14ac:dyDescent="0.4">
      <c r="B6" s="3" t="s">
        <v>7</v>
      </c>
      <c r="C6" s="3" t="s">
        <v>0</v>
      </c>
      <c r="D6" s="4" t="s">
        <v>1</v>
      </c>
      <c r="E6" s="3" t="s">
        <v>2</v>
      </c>
      <c r="F6" s="3" t="s">
        <v>8</v>
      </c>
      <c r="G6" s="3" t="s">
        <v>3</v>
      </c>
      <c r="H6" s="3" t="s">
        <v>4</v>
      </c>
      <c r="I6" s="3" t="s">
        <v>5</v>
      </c>
      <c r="J6" s="3" t="s">
        <v>9</v>
      </c>
      <c r="K6" s="3" t="s">
        <v>10</v>
      </c>
    </row>
    <row r="7" spans="2:11" x14ac:dyDescent="0.4">
      <c r="B7" s="1">
        <v>1</v>
      </c>
      <c r="C7" s="1">
        <v>5</v>
      </c>
      <c r="D7" s="2">
        <v>0</v>
      </c>
      <c r="E7" s="1">
        <v>0</v>
      </c>
      <c r="F7" s="1">
        <v>0</v>
      </c>
      <c r="G7" s="1">
        <v>0</v>
      </c>
      <c r="H7" s="1">
        <f>(G7*3600)/1000</f>
        <v>0</v>
      </c>
      <c r="I7" s="1">
        <f>AVERAGE(H8:H11)</f>
        <v>4.4832237376916515</v>
      </c>
      <c r="J7" s="1">
        <f>I7/C7</f>
        <v>0.89664474753833034</v>
      </c>
      <c r="K7" s="1">
        <f>H7/5</f>
        <v>0</v>
      </c>
    </row>
    <row r="8" spans="2:11" x14ac:dyDescent="0.4">
      <c r="B8" s="1">
        <v>2</v>
      </c>
      <c r="C8" s="1">
        <v>5</v>
      </c>
      <c r="D8" s="2">
        <v>80.41</v>
      </c>
      <c r="E8" s="1">
        <v>100</v>
      </c>
      <c r="F8" s="1">
        <v>100</v>
      </c>
      <c r="G8" s="1">
        <f t="shared" ref="G8:G39" si="0">F8/D8</f>
        <v>1.2436264146250466</v>
      </c>
      <c r="H8" s="1">
        <f t="shared" ref="H8:H39" si="1">(G8*3600)/1000</f>
        <v>4.4770550926501684</v>
      </c>
      <c r="K8" s="11">
        <f t="shared" ref="K8:K12" si="2">H8/5</f>
        <v>0.89541101853003369</v>
      </c>
    </row>
    <row r="9" spans="2:11" x14ac:dyDescent="0.4">
      <c r="B9" s="1">
        <v>3</v>
      </c>
      <c r="C9" s="1">
        <v>5</v>
      </c>
      <c r="D9" s="2">
        <v>79.180000000000007</v>
      </c>
      <c r="E9" s="1">
        <v>200</v>
      </c>
      <c r="F9" s="1">
        <v>100</v>
      </c>
      <c r="G9" s="1">
        <f t="shared" si="0"/>
        <v>1.2629451881788329</v>
      </c>
      <c r="H9" s="1">
        <f t="shared" si="1"/>
        <v>4.5466026774437989</v>
      </c>
      <c r="K9" s="11">
        <f t="shared" si="2"/>
        <v>0.9093205354887598</v>
      </c>
    </row>
    <row r="10" spans="2:11" x14ac:dyDescent="0.4">
      <c r="B10" s="1">
        <v>4</v>
      </c>
      <c r="C10" s="1">
        <v>5</v>
      </c>
      <c r="D10" s="2">
        <v>80.819999999999993</v>
      </c>
      <c r="E10" s="1">
        <v>300</v>
      </c>
      <c r="F10" s="1">
        <v>100</v>
      </c>
      <c r="G10" s="1">
        <f t="shared" si="0"/>
        <v>1.2373174956693889</v>
      </c>
      <c r="H10" s="1">
        <f t="shared" si="1"/>
        <v>4.4543429844098004</v>
      </c>
      <c r="K10" s="11">
        <f t="shared" si="2"/>
        <v>0.89086859688196007</v>
      </c>
    </row>
    <row r="11" spans="2:11" x14ac:dyDescent="0.4">
      <c r="B11" s="1">
        <v>5</v>
      </c>
      <c r="C11" s="1">
        <v>5</v>
      </c>
      <c r="D11" s="2">
        <v>80.81</v>
      </c>
      <c r="E11" s="1">
        <v>400</v>
      </c>
      <c r="F11" s="1">
        <v>100</v>
      </c>
      <c r="G11" s="1">
        <f t="shared" si="0"/>
        <v>1.2374706100730106</v>
      </c>
      <c r="H11" s="1">
        <f t="shared" si="1"/>
        <v>4.4548941962628374</v>
      </c>
      <c r="K11" s="11">
        <f t="shared" si="2"/>
        <v>0.89097883925256749</v>
      </c>
    </row>
    <row r="12" spans="2:11" x14ac:dyDescent="0.4">
      <c r="B12" s="1">
        <v>6</v>
      </c>
      <c r="C12" s="1">
        <v>5</v>
      </c>
      <c r="D12" s="2">
        <v>86.35</v>
      </c>
      <c r="E12" s="1">
        <v>500</v>
      </c>
      <c r="F12" s="1">
        <v>100</v>
      </c>
      <c r="G12" s="1">
        <f t="shared" si="0"/>
        <v>1.1580775911986103</v>
      </c>
      <c r="H12" s="1">
        <f t="shared" si="1"/>
        <v>4.1690793283149965</v>
      </c>
      <c r="K12" s="11">
        <f t="shared" si="2"/>
        <v>0.83381586566299926</v>
      </c>
    </row>
    <row r="13" spans="2:11" x14ac:dyDescent="0.4">
      <c r="F13" s="1"/>
    </row>
    <row r="14" spans="2:11" x14ac:dyDescent="0.4">
      <c r="B14" s="1">
        <v>1</v>
      </c>
      <c r="C14" s="1">
        <v>4</v>
      </c>
      <c r="D14" s="2">
        <v>0</v>
      </c>
      <c r="E14" s="1">
        <v>0</v>
      </c>
      <c r="F14" s="1">
        <v>0</v>
      </c>
      <c r="G14" s="1">
        <v>0</v>
      </c>
      <c r="H14" s="1">
        <f t="shared" si="1"/>
        <v>0</v>
      </c>
      <c r="I14" s="1">
        <f>AVERAGE(H15:H18)</f>
        <v>3.393105027679344</v>
      </c>
      <c r="J14" s="1">
        <f>I14/C14</f>
        <v>0.84827625691983599</v>
      </c>
      <c r="K14" s="1">
        <f>H14/4</f>
        <v>0</v>
      </c>
    </row>
    <row r="15" spans="2:11" x14ac:dyDescent="0.4">
      <c r="B15" s="1">
        <v>2</v>
      </c>
      <c r="C15" s="1">
        <v>4</v>
      </c>
      <c r="D15" s="2">
        <v>103.57</v>
      </c>
      <c r="E15" s="1">
        <v>100</v>
      </c>
      <c r="F15" s="1">
        <v>100</v>
      </c>
      <c r="G15" s="1">
        <f t="shared" si="0"/>
        <v>0.96553055904219376</v>
      </c>
      <c r="H15" s="1">
        <f t="shared" si="1"/>
        <v>3.4759100125518976</v>
      </c>
      <c r="K15" s="11">
        <f t="shared" ref="K15:K19" si="3">H15/4</f>
        <v>0.86897750313797439</v>
      </c>
    </row>
    <row r="16" spans="2:11" x14ac:dyDescent="0.4">
      <c r="B16" s="1">
        <v>3</v>
      </c>
      <c r="C16" s="1">
        <v>4</v>
      </c>
      <c r="D16" s="2">
        <v>105.18</v>
      </c>
      <c r="E16" s="1">
        <v>200</v>
      </c>
      <c r="F16" s="1">
        <v>100</v>
      </c>
      <c r="G16" s="1">
        <f t="shared" si="0"/>
        <v>0.95075109336375729</v>
      </c>
      <c r="H16" s="1">
        <f t="shared" si="1"/>
        <v>3.4227039361095262</v>
      </c>
      <c r="K16" s="11">
        <f t="shared" si="3"/>
        <v>0.85567598402738154</v>
      </c>
    </row>
    <row r="17" spans="2:11" x14ac:dyDescent="0.4">
      <c r="B17" s="1">
        <v>4</v>
      </c>
      <c r="C17" s="1">
        <v>4</v>
      </c>
      <c r="D17" s="2">
        <v>106.25</v>
      </c>
      <c r="E17" s="1">
        <v>300</v>
      </c>
      <c r="F17" s="1">
        <v>100</v>
      </c>
      <c r="G17" s="1">
        <f t="shared" si="0"/>
        <v>0.94117647058823528</v>
      </c>
      <c r="H17" s="1">
        <f t="shared" si="1"/>
        <v>3.388235294117647</v>
      </c>
      <c r="K17" s="11">
        <f t="shared" si="3"/>
        <v>0.84705882352941175</v>
      </c>
    </row>
    <row r="18" spans="2:11" x14ac:dyDescent="0.4">
      <c r="B18" s="1">
        <v>5</v>
      </c>
      <c r="C18" s="1">
        <v>4</v>
      </c>
      <c r="D18" s="2">
        <v>109.57</v>
      </c>
      <c r="E18" s="1">
        <v>400</v>
      </c>
      <c r="F18" s="1">
        <v>100</v>
      </c>
      <c r="G18" s="1">
        <f t="shared" si="0"/>
        <v>0.9126585744273068</v>
      </c>
      <c r="H18" s="1">
        <f t="shared" si="1"/>
        <v>3.2855708679383047</v>
      </c>
      <c r="K18" s="11">
        <f t="shared" si="3"/>
        <v>0.82139271698457617</v>
      </c>
    </row>
    <row r="19" spans="2:11" x14ac:dyDescent="0.4">
      <c r="B19" s="1">
        <v>6</v>
      </c>
      <c r="C19" s="1">
        <v>4</v>
      </c>
      <c r="D19" s="2">
        <v>127.83</v>
      </c>
      <c r="E19" s="1">
        <v>500</v>
      </c>
      <c r="F19" s="1">
        <v>100</v>
      </c>
      <c r="G19" s="1">
        <f t="shared" si="0"/>
        <v>0.7822889775483064</v>
      </c>
      <c r="H19" s="1">
        <f t="shared" si="1"/>
        <v>2.8162403191739029</v>
      </c>
      <c r="K19" s="11">
        <f t="shared" si="3"/>
        <v>0.70406007979347573</v>
      </c>
    </row>
    <row r="20" spans="2:11" x14ac:dyDescent="0.4">
      <c r="F20" s="1"/>
    </row>
    <row r="21" spans="2:11" x14ac:dyDescent="0.4">
      <c r="B21" s="1">
        <v>1</v>
      </c>
      <c r="C21" s="1">
        <v>3</v>
      </c>
      <c r="D21" s="2">
        <v>0</v>
      </c>
      <c r="E21" s="1">
        <v>0</v>
      </c>
      <c r="F21" s="1">
        <v>0</v>
      </c>
      <c r="G21" s="1">
        <v>0</v>
      </c>
      <c r="H21" s="1">
        <f t="shared" si="1"/>
        <v>0</v>
      </c>
      <c r="I21" s="1">
        <f>AVERAGE(H22:H25)</f>
        <v>2.4984826320345466</v>
      </c>
      <c r="J21" s="1">
        <f>I21/C21</f>
        <v>0.83282754401151549</v>
      </c>
      <c r="K21" s="1">
        <f>H21/3</f>
        <v>0</v>
      </c>
    </row>
    <row r="22" spans="2:11" x14ac:dyDescent="0.4">
      <c r="B22" s="1">
        <v>2</v>
      </c>
      <c r="C22" s="1">
        <v>3</v>
      </c>
      <c r="D22" s="2">
        <v>136.9</v>
      </c>
      <c r="E22" s="1">
        <v>100</v>
      </c>
      <c r="F22" s="1">
        <v>100</v>
      </c>
      <c r="G22" s="1">
        <f t="shared" si="0"/>
        <v>0.73046018991964934</v>
      </c>
      <c r="H22" s="1">
        <f t="shared" si="1"/>
        <v>2.6296566837107376</v>
      </c>
      <c r="K22" s="11">
        <f t="shared" ref="K22:K26" si="4">H22/3</f>
        <v>0.87655222790357923</v>
      </c>
    </row>
    <row r="23" spans="2:11" x14ac:dyDescent="0.4">
      <c r="B23" s="1">
        <v>3</v>
      </c>
      <c r="C23" s="1">
        <v>3</v>
      </c>
      <c r="D23" s="2">
        <v>144.57</v>
      </c>
      <c r="E23" s="1">
        <v>200</v>
      </c>
      <c r="F23" s="1">
        <v>100</v>
      </c>
      <c r="G23" s="1">
        <f t="shared" si="0"/>
        <v>0.69170643978695445</v>
      </c>
      <c r="H23" s="1">
        <f t="shared" si="1"/>
        <v>2.4901431832330361</v>
      </c>
      <c r="K23" s="11">
        <f t="shared" si="4"/>
        <v>0.83004772774434532</v>
      </c>
    </row>
    <row r="24" spans="2:11" x14ac:dyDescent="0.4">
      <c r="B24" s="1">
        <v>4</v>
      </c>
      <c r="C24" s="1">
        <v>3</v>
      </c>
      <c r="D24" s="2">
        <v>151.79</v>
      </c>
      <c r="E24" s="1">
        <v>300</v>
      </c>
      <c r="F24" s="1">
        <v>100</v>
      </c>
      <c r="G24" s="1">
        <f t="shared" si="0"/>
        <v>0.65880492786086042</v>
      </c>
      <c r="H24" s="1">
        <f t="shared" si="1"/>
        <v>2.3716977402990973</v>
      </c>
      <c r="K24" s="11">
        <f t="shared" si="4"/>
        <v>0.7905659134330324</v>
      </c>
    </row>
    <row r="25" spans="2:11" x14ac:dyDescent="0.4">
      <c r="B25" s="1">
        <v>5</v>
      </c>
      <c r="C25" s="1">
        <v>3</v>
      </c>
      <c r="D25" s="2">
        <v>143.86000000000001</v>
      </c>
      <c r="E25" s="1">
        <v>400</v>
      </c>
      <c r="F25" s="1">
        <v>100</v>
      </c>
      <c r="G25" s="1">
        <f t="shared" si="0"/>
        <v>0.69512025580425407</v>
      </c>
      <c r="H25" s="1">
        <f t="shared" si="1"/>
        <v>2.5024329208953144</v>
      </c>
      <c r="K25" s="11">
        <f t="shared" si="4"/>
        <v>0.83414430696510478</v>
      </c>
    </row>
    <row r="26" spans="2:11" x14ac:dyDescent="0.4">
      <c r="B26" s="1">
        <v>6</v>
      </c>
      <c r="C26" s="1">
        <v>3</v>
      </c>
      <c r="D26" s="2">
        <v>147.02000000000001</v>
      </c>
      <c r="E26" s="1">
        <v>500</v>
      </c>
      <c r="F26" s="1">
        <v>100</v>
      </c>
      <c r="G26" s="1">
        <f t="shared" si="0"/>
        <v>0.6801795674057951</v>
      </c>
      <c r="H26" s="1">
        <f t="shared" si="1"/>
        <v>2.4486464426608623</v>
      </c>
      <c r="K26" s="11">
        <f t="shared" si="4"/>
        <v>0.81621548088695406</v>
      </c>
    </row>
    <row r="28" spans="2:11" x14ac:dyDescent="0.4">
      <c r="B28" s="1">
        <v>1</v>
      </c>
      <c r="C28" s="1">
        <v>2</v>
      </c>
      <c r="D28" s="2">
        <v>0</v>
      </c>
      <c r="E28" s="1">
        <v>0</v>
      </c>
      <c r="F28" s="1">
        <v>0</v>
      </c>
      <c r="G28" s="1">
        <v>0</v>
      </c>
      <c r="H28" s="1">
        <f t="shared" si="1"/>
        <v>0</v>
      </c>
      <c r="I28" s="1">
        <f>AVERAGE(H29:H32)</f>
        <v>1.5931887830957778</v>
      </c>
      <c r="J28" s="1">
        <f>I28/C28</f>
        <v>0.79659439154788891</v>
      </c>
      <c r="K28" s="1">
        <f>H28/2</f>
        <v>0</v>
      </c>
    </row>
    <row r="29" spans="2:11" x14ac:dyDescent="0.4">
      <c r="B29" s="1">
        <v>2</v>
      </c>
      <c r="C29" s="1">
        <v>2</v>
      </c>
      <c r="D29" s="2">
        <v>212.41</v>
      </c>
      <c r="E29" s="1">
        <v>100</v>
      </c>
      <c r="F29" s="1">
        <v>100</v>
      </c>
      <c r="G29" s="1">
        <f t="shared" si="0"/>
        <v>0.47078762770114402</v>
      </c>
      <c r="H29" s="1">
        <f t="shared" si="1"/>
        <v>1.6948354597241184</v>
      </c>
      <c r="K29" s="11">
        <f t="shared" ref="K29:K33" si="5">H29/2</f>
        <v>0.84741772986205921</v>
      </c>
    </row>
    <row r="30" spans="2:11" x14ac:dyDescent="0.4">
      <c r="B30" s="1">
        <v>3</v>
      </c>
      <c r="C30" s="1">
        <v>2</v>
      </c>
      <c r="D30" s="2">
        <v>228.74</v>
      </c>
      <c r="E30" s="1">
        <v>200</v>
      </c>
      <c r="F30" s="1">
        <v>100</v>
      </c>
      <c r="G30" s="1">
        <f t="shared" si="0"/>
        <v>0.43717758153361896</v>
      </c>
      <c r="H30" s="1">
        <f t="shared" si="1"/>
        <v>1.5738392935210284</v>
      </c>
      <c r="K30" s="11">
        <f t="shared" si="5"/>
        <v>0.78691964676051418</v>
      </c>
    </row>
    <row r="31" spans="2:11" x14ac:dyDescent="0.4">
      <c r="B31" s="1">
        <v>4</v>
      </c>
      <c r="C31" s="1">
        <v>2</v>
      </c>
      <c r="D31" s="2">
        <v>229.97</v>
      </c>
      <c r="E31" s="1">
        <v>300</v>
      </c>
      <c r="F31" s="1">
        <v>100</v>
      </c>
      <c r="G31" s="1">
        <f t="shared" si="0"/>
        <v>0.43483932686872201</v>
      </c>
      <c r="H31" s="1">
        <f t="shared" si="1"/>
        <v>1.5654215767273993</v>
      </c>
      <c r="K31" s="11">
        <f t="shared" si="5"/>
        <v>0.78271078836369967</v>
      </c>
    </row>
    <row r="32" spans="2:11" x14ac:dyDescent="0.4">
      <c r="B32" s="1">
        <v>5</v>
      </c>
      <c r="C32" s="1">
        <v>2</v>
      </c>
      <c r="D32" s="2">
        <v>233.97</v>
      </c>
      <c r="E32" s="1">
        <v>400</v>
      </c>
      <c r="F32" s="1">
        <v>100</v>
      </c>
      <c r="G32" s="1">
        <f t="shared" si="0"/>
        <v>0.42740522289182376</v>
      </c>
      <c r="H32" s="1">
        <f t="shared" si="1"/>
        <v>1.5386588024105656</v>
      </c>
      <c r="K32" s="11">
        <f t="shared" si="5"/>
        <v>0.76932940120528281</v>
      </c>
    </row>
    <row r="33" spans="2:11" x14ac:dyDescent="0.4">
      <c r="B33" s="1">
        <v>6</v>
      </c>
      <c r="C33" s="1">
        <v>2</v>
      </c>
      <c r="D33" s="2">
        <v>237.42</v>
      </c>
      <c r="E33" s="1">
        <v>500</v>
      </c>
      <c r="F33" s="1">
        <v>100</v>
      </c>
      <c r="G33" s="1">
        <f t="shared" si="0"/>
        <v>0.4211945076236206</v>
      </c>
      <c r="H33" s="1">
        <f t="shared" si="1"/>
        <v>1.5163002274450341</v>
      </c>
      <c r="K33" s="11">
        <f t="shared" si="5"/>
        <v>0.75815011372251706</v>
      </c>
    </row>
    <row r="35" spans="2:11" x14ac:dyDescent="0.4">
      <c r="B35" s="1">
        <v>1</v>
      </c>
      <c r="C35" s="1">
        <v>1</v>
      </c>
      <c r="D35" s="2">
        <v>0</v>
      </c>
      <c r="E35" s="1">
        <v>0</v>
      </c>
      <c r="F35" s="1">
        <v>0</v>
      </c>
      <c r="G35" s="1">
        <v>0</v>
      </c>
      <c r="H35" s="1">
        <v>0</v>
      </c>
      <c r="I35" s="1">
        <f>AVERAGE(H36:H39)</f>
        <v>0.76140916763451338</v>
      </c>
      <c r="J35" s="1">
        <f>I35/C35</f>
        <v>0.76140916763451338</v>
      </c>
      <c r="K35" s="1">
        <f>H35/1</f>
        <v>0</v>
      </c>
    </row>
    <row r="36" spans="2:11" x14ac:dyDescent="0.4">
      <c r="B36" s="1">
        <v>2</v>
      </c>
      <c r="C36" s="1">
        <v>1</v>
      </c>
      <c r="D36" s="2">
        <v>464.85</v>
      </c>
      <c r="E36" s="1">
        <v>100</v>
      </c>
      <c r="F36" s="1">
        <v>100</v>
      </c>
      <c r="G36" s="1">
        <f t="shared" si="0"/>
        <v>0.21512315800795956</v>
      </c>
      <c r="H36" s="1">
        <f t="shared" si="1"/>
        <v>0.7744433688286545</v>
      </c>
      <c r="K36" s="11">
        <f t="shared" ref="K36:K39" si="6">H36/1</f>
        <v>0.7744433688286545</v>
      </c>
    </row>
    <row r="37" spans="2:11" x14ac:dyDescent="0.4">
      <c r="B37" s="1">
        <v>3</v>
      </c>
      <c r="C37" s="1">
        <v>1</v>
      </c>
      <c r="D37" s="2">
        <v>465.66</v>
      </c>
      <c r="E37" s="1">
        <v>200</v>
      </c>
      <c r="F37" s="1">
        <v>100</v>
      </c>
      <c r="G37" s="1">
        <f t="shared" si="0"/>
        <v>0.21474895846755143</v>
      </c>
      <c r="H37" s="1">
        <f t="shared" si="1"/>
        <v>0.7730962504831852</v>
      </c>
      <c r="K37" s="11">
        <f t="shared" si="6"/>
        <v>0.7730962504831852</v>
      </c>
    </row>
    <row r="38" spans="2:11" x14ac:dyDescent="0.4">
      <c r="B38" s="1">
        <v>4</v>
      </c>
      <c r="C38" s="1">
        <v>1</v>
      </c>
      <c r="D38" s="2">
        <v>472.26</v>
      </c>
      <c r="E38" s="1">
        <v>300</v>
      </c>
      <c r="F38" s="1">
        <v>100</v>
      </c>
      <c r="G38" s="1">
        <f t="shared" si="0"/>
        <v>0.21174776606106807</v>
      </c>
      <c r="H38" s="1">
        <f t="shared" si="1"/>
        <v>0.76229195781984505</v>
      </c>
      <c r="K38" s="11">
        <f t="shared" si="6"/>
        <v>0.76229195781984505</v>
      </c>
    </row>
    <row r="39" spans="2:11" x14ac:dyDescent="0.4">
      <c r="B39" s="1">
        <v>5</v>
      </c>
      <c r="C39" s="1">
        <v>1</v>
      </c>
      <c r="D39" s="2">
        <v>489.26</v>
      </c>
      <c r="E39" s="1">
        <v>400</v>
      </c>
      <c r="F39" s="1">
        <v>100</v>
      </c>
      <c r="G39" s="1">
        <f t="shared" si="0"/>
        <v>0.20439030372399133</v>
      </c>
      <c r="H39" s="1">
        <f t="shared" si="1"/>
        <v>0.73580509340636879</v>
      </c>
      <c r="K39" s="11">
        <f t="shared" si="6"/>
        <v>0.73580509340636879</v>
      </c>
    </row>
    <row r="40" spans="2:11" x14ac:dyDescent="0.4">
      <c r="B40" s="1">
        <v>6</v>
      </c>
      <c r="C40" s="1">
        <v>1</v>
      </c>
      <c r="E40" s="1">
        <v>500</v>
      </c>
      <c r="F40" s="1">
        <v>100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67CE3-7368-4CFE-891A-70A02E9CB2F3}">
  <dimension ref="B4:K37"/>
  <sheetViews>
    <sheetView topLeftCell="B1" zoomScale="80" zoomScaleNormal="80" workbookViewId="0">
      <selection activeCell="L30" sqref="L30"/>
    </sheetView>
  </sheetViews>
  <sheetFormatPr defaultRowHeight="14.6" x14ac:dyDescent="0.4"/>
  <cols>
    <col min="2" max="2" width="13.15234375" customWidth="1"/>
    <col min="3" max="3" width="16.3046875" customWidth="1"/>
    <col min="5" max="5" width="17.07421875" customWidth="1"/>
    <col min="6" max="6" width="18.61328125" customWidth="1"/>
    <col min="7" max="7" width="17.53515625" customWidth="1"/>
    <col min="8" max="8" width="18.61328125" customWidth="1"/>
    <col min="10" max="10" width="23.84375" customWidth="1"/>
    <col min="11" max="11" width="33.23046875" customWidth="1"/>
  </cols>
  <sheetData>
    <row r="4" spans="2:11" x14ac:dyDescent="0.4">
      <c r="B4" s="3" t="s">
        <v>7</v>
      </c>
      <c r="C4" s="3" t="s">
        <v>0</v>
      </c>
      <c r="D4" s="4" t="s">
        <v>1</v>
      </c>
      <c r="E4" s="3" t="s">
        <v>2</v>
      </c>
      <c r="F4" s="3" t="s">
        <v>8</v>
      </c>
      <c r="G4" s="3" t="s">
        <v>3</v>
      </c>
      <c r="H4" s="3" t="s">
        <v>4</v>
      </c>
      <c r="I4" s="3" t="s">
        <v>5</v>
      </c>
      <c r="J4" s="3" t="s">
        <v>9</v>
      </c>
      <c r="K4" s="3" t="s">
        <v>10</v>
      </c>
    </row>
    <row r="5" spans="2:11" x14ac:dyDescent="0.4">
      <c r="B5" s="14">
        <v>1</v>
      </c>
      <c r="C5">
        <v>5</v>
      </c>
      <c r="D5">
        <v>80.680000000000007</v>
      </c>
      <c r="E5" s="11">
        <v>100</v>
      </c>
      <c r="F5" s="11">
        <v>100</v>
      </c>
      <c r="G5">
        <f>F5/D5</f>
        <v>1.2394645513138323</v>
      </c>
      <c r="H5">
        <f>(G5*3600)/1000</f>
        <v>4.4620723847297956</v>
      </c>
      <c r="I5">
        <f>AVERAGE(H5:H8)</f>
        <v>4.1161267698823272</v>
      </c>
      <c r="J5">
        <f>(I5/C5)</f>
        <v>0.82322535397646546</v>
      </c>
      <c r="K5">
        <f>H5/5</f>
        <v>0.8924144769459591</v>
      </c>
    </row>
    <row r="6" spans="2:11" x14ac:dyDescent="0.4">
      <c r="B6" s="14">
        <v>2</v>
      </c>
      <c r="C6">
        <v>5</v>
      </c>
      <c r="D6">
        <v>88.44</v>
      </c>
      <c r="E6" s="11">
        <v>200</v>
      </c>
      <c r="F6" s="11">
        <v>100</v>
      </c>
      <c r="G6">
        <f t="shared" ref="G6:G9" si="0">F6/D6</f>
        <v>1.1307100859339665</v>
      </c>
      <c r="H6">
        <f t="shared" ref="H6:H9" si="1">(G6*3600)/1000</f>
        <v>4.0705563093622796</v>
      </c>
      <c r="K6">
        <f t="shared" ref="K6:K9" si="2">H6/5</f>
        <v>0.81411126187245597</v>
      </c>
    </row>
    <row r="7" spans="2:11" x14ac:dyDescent="0.4">
      <c r="B7" s="14">
        <v>3</v>
      </c>
      <c r="C7">
        <v>5</v>
      </c>
      <c r="D7">
        <v>89.98</v>
      </c>
      <c r="E7" s="11">
        <v>300</v>
      </c>
      <c r="F7" s="11">
        <v>100</v>
      </c>
      <c r="G7">
        <f t="shared" si="0"/>
        <v>1.1113580795732385</v>
      </c>
      <c r="H7">
        <f t="shared" si="1"/>
        <v>4.0008890864636584</v>
      </c>
      <c r="K7">
        <f t="shared" si="2"/>
        <v>0.80017781729273163</v>
      </c>
    </row>
    <row r="8" spans="2:11" x14ac:dyDescent="0.4">
      <c r="B8" s="14">
        <v>4</v>
      </c>
      <c r="C8">
        <v>5</v>
      </c>
      <c r="D8">
        <v>91.58</v>
      </c>
      <c r="E8" s="11">
        <v>400</v>
      </c>
      <c r="F8" s="11">
        <v>100</v>
      </c>
      <c r="G8">
        <f t="shared" si="0"/>
        <v>1.0919414719371041</v>
      </c>
      <c r="H8">
        <f t="shared" si="1"/>
        <v>3.9309892989735751</v>
      </c>
      <c r="K8">
        <f t="shared" si="2"/>
        <v>0.78619785979471501</v>
      </c>
    </row>
    <row r="9" spans="2:11" x14ac:dyDescent="0.4">
      <c r="B9" s="14">
        <v>5</v>
      </c>
      <c r="C9">
        <v>5</v>
      </c>
      <c r="D9">
        <v>96.4</v>
      </c>
      <c r="E9" s="11">
        <v>500</v>
      </c>
      <c r="F9" s="11">
        <v>100</v>
      </c>
      <c r="G9">
        <f t="shared" si="0"/>
        <v>1.0373443983402488</v>
      </c>
      <c r="H9">
        <f t="shared" si="1"/>
        <v>3.7344398340248959</v>
      </c>
      <c r="K9">
        <f t="shared" si="2"/>
        <v>0.74688796680497915</v>
      </c>
    </row>
    <row r="12" spans="2:11" x14ac:dyDescent="0.4">
      <c r="B12" s="14">
        <v>1</v>
      </c>
      <c r="C12">
        <v>4</v>
      </c>
      <c r="D12">
        <v>88.84</v>
      </c>
      <c r="E12" s="10">
        <v>100</v>
      </c>
      <c r="F12" s="10">
        <v>100</v>
      </c>
      <c r="G12">
        <f>F12/D12</f>
        <v>1.1256190904997749</v>
      </c>
      <c r="H12">
        <f>(G12*3600)/1000</f>
        <v>4.05222872579919</v>
      </c>
      <c r="I12">
        <f>AVERAGE(H12:H15)</f>
        <v>3.6246297922164743</v>
      </c>
      <c r="J12">
        <f>I12/4</f>
        <v>0.90615744805411857</v>
      </c>
      <c r="K12">
        <f>H12/4</f>
        <v>1.0130571814497975</v>
      </c>
    </row>
    <row r="13" spans="2:11" x14ac:dyDescent="0.4">
      <c r="B13" s="14">
        <v>2</v>
      </c>
      <c r="C13">
        <v>4</v>
      </c>
      <c r="D13">
        <v>104.88</v>
      </c>
      <c r="E13" s="10">
        <v>200</v>
      </c>
      <c r="F13" s="10">
        <v>100</v>
      </c>
      <c r="G13">
        <f t="shared" ref="G13:G16" si="3">F13/D13</f>
        <v>0.95347063310450042</v>
      </c>
      <c r="H13">
        <f t="shared" ref="H13:H16" si="4">(G13*3600)/1000</f>
        <v>3.4324942791762014</v>
      </c>
      <c r="K13">
        <f t="shared" ref="K13:K16" si="5">H13/4</f>
        <v>0.85812356979405036</v>
      </c>
    </row>
    <row r="14" spans="2:11" x14ac:dyDescent="0.4">
      <c r="B14" s="14">
        <v>3</v>
      </c>
      <c r="C14">
        <v>4</v>
      </c>
      <c r="D14">
        <v>102.52</v>
      </c>
      <c r="E14" s="10">
        <v>300</v>
      </c>
      <c r="F14" s="10">
        <v>100</v>
      </c>
      <c r="G14">
        <f t="shared" si="3"/>
        <v>0.97541943035505274</v>
      </c>
      <c r="H14">
        <f t="shared" si="4"/>
        <v>3.5115099492781896</v>
      </c>
      <c r="K14">
        <f t="shared" si="5"/>
        <v>0.8778774873195474</v>
      </c>
    </row>
    <row r="15" spans="2:11" x14ac:dyDescent="0.4">
      <c r="B15" s="14">
        <v>4</v>
      </c>
      <c r="C15">
        <v>4</v>
      </c>
      <c r="D15">
        <v>102.79</v>
      </c>
      <c r="E15" s="10">
        <v>400</v>
      </c>
      <c r="F15" s="10">
        <v>100</v>
      </c>
      <c r="G15">
        <f t="shared" si="3"/>
        <v>0.97285728183675446</v>
      </c>
      <c r="H15">
        <f t="shared" si="4"/>
        <v>3.5022862146123162</v>
      </c>
      <c r="K15">
        <f t="shared" si="5"/>
        <v>0.87557155365307904</v>
      </c>
    </row>
    <row r="16" spans="2:11" x14ac:dyDescent="0.4">
      <c r="B16" s="14">
        <v>5</v>
      </c>
      <c r="C16">
        <v>4</v>
      </c>
      <c r="D16">
        <v>102.48</v>
      </c>
      <c r="E16" s="10">
        <v>500</v>
      </c>
      <c r="F16" s="10">
        <v>100</v>
      </c>
      <c r="G16">
        <f t="shared" si="3"/>
        <v>0.97580015612802495</v>
      </c>
      <c r="H16">
        <f t="shared" si="4"/>
        <v>3.5128805620608898</v>
      </c>
      <c r="K16">
        <f t="shared" si="5"/>
        <v>0.87822014051522246</v>
      </c>
    </row>
    <row r="19" spans="2:11" x14ac:dyDescent="0.4">
      <c r="B19" s="14">
        <v>1</v>
      </c>
      <c r="C19">
        <v>3</v>
      </c>
      <c r="D19">
        <v>155.66</v>
      </c>
      <c r="E19" s="10">
        <v>100</v>
      </c>
      <c r="F19" s="10">
        <v>100</v>
      </c>
      <c r="G19">
        <f>F19/D19</f>
        <v>0.64242579982012082</v>
      </c>
      <c r="H19">
        <f>(G19*3600)/1000</f>
        <v>2.3127328793524349</v>
      </c>
      <c r="I19">
        <f>AVERAGE(H19:H22)</f>
        <v>2.2610265038381256</v>
      </c>
      <c r="J19">
        <f>I19/3</f>
        <v>0.75367550127937522</v>
      </c>
      <c r="K19">
        <f>H19/3</f>
        <v>0.77091095978414492</v>
      </c>
    </row>
    <row r="20" spans="2:11" x14ac:dyDescent="0.4">
      <c r="B20" s="14">
        <v>2</v>
      </c>
      <c r="C20">
        <v>3</v>
      </c>
      <c r="D20">
        <v>156.51</v>
      </c>
      <c r="E20" s="10">
        <v>200</v>
      </c>
      <c r="F20" s="10">
        <v>100</v>
      </c>
      <c r="G20">
        <f t="shared" ref="G20:G23" si="6">F20/D20</f>
        <v>0.63893680914957518</v>
      </c>
      <c r="H20">
        <f t="shared" ref="H20:H23" si="7">(G20*3600)/1000</f>
        <v>2.3001725129384707</v>
      </c>
      <c r="K20">
        <f t="shared" ref="K20:K23" si="8">H20/3</f>
        <v>0.76672417097949019</v>
      </c>
    </row>
    <row r="21" spans="2:11" x14ac:dyDescent="0.4">
      <c r="B21" s="14">
        <v>3</v>
      </c>
      <c r="C21">
        <v>3</v>
      </c>
      <c r="D21">
        <v>162.85</v>
      </c>
      <c r="E21" s="10">
        <v>300</v>
      </c>
      <c r="F21" s="10">
        <v>100</v>
      </c>
      <c r="G21">
        <f t="shared" si="6"/>
        <v>0.61406202026404666</v>
      </c>
      <c r="H21">
        <f t="shared" si="7"/>
        <v>2.2106232729505679</v>
      </c>
      <c r="K21">
        <f t="shared" si="8"/>
        <v>0.73687442431685601</v>
      </c>
    </row>
    <row r="22" spans="2:11" x14ac:dyDescent="0.4">
      <c r="B22" s="14">
        <v>4</v>
      </c>
      <c r="C22">
        <v>3</v>
      </c>
      <c r="D22">
        <v>162.12</v>
      </c>
      <c r="E22" s="10">
        <v>400</v>
      </c>
      <c r="F22" s="10">
        <v>100</v>
      </c>
      <c r="G22">
        <f t="shared" si="6"/>
        <v>0.61682704169750802</v>
      </c>
      <c r="H22">
        <f t="shared" si="7"/>
        <v>2.2205773501110291</v>
      </c>
      <c r="K22">
        <f t="shared" si="8"/>
        <v>0.74019245003700973</v>
      </c>
    </row>
    <row r="23" spans="2:11" x14ac:dyDescent="0.4">
      <c r="B23" s="14">
        <v>5</v>
      </c>
      <c r="C23">
        <v>3</v>
      </c>
      <c r="D23">
        <v>165.39</v>
      </c>
      <c r="E23" s="10">
        <v>500</v>
      </c>
      <c r="F23" s="10">
        <v>100</v>
      </c>
      <c r="G23">
        <f t="shared" si="6"/>
        <v>0.60463147711469867</v>
      </c>
      <c r="H23">
        <f t="shared" si="7"/>
        <v>2.1766733176129152</v>
      </c>
      <c r="K23">
        <f t="shared" si="8"/>
        <v>0.72555777253763842</v>
      </c>
    </row>
    <row r="26" spans="2:11" x14ac:dyDescent="0.4">
      <c r="B26" s="14">
        <v>1</v>
      </c>
      <c r="C26">
        <v>2</v>
      </c>
      <c r="D26">
        <v>222.55</v>
      </c>
      <c r="E26" s="10">
        <v>100</v>
      </c>
      <c r="F26" s="10">
        <v>100</v>
      </c>
      <c r="G26">
        <f>F26/D26</f>
        <v>0.44933722758930578</v>
      </c>
      <c r="H26">
        <f>(G26*3600)/1000</f>
        <v>1.6176140193215007</v>
      </c>
      <c r="I26">
        <f>AVERAGE(H26:H29)</f>
        <v>1.6136052751526797</v>
      </c>
      <c r="J26">
        <f>H30/2</f>
        <v>0.80713869333213761</v>
      </c>
      <c r="K26">
        <f>H26/2</f>
        <v>0.80880700966075036</v>
      </c>
    </row>
    <row r="27" spans="2:11" x14ac:dyDescent="0.4">
      <c r="B27" s="14">
        <v>2</v>
      </c>
      <c r="C27">
        <v>2</v>
      </c>
      <c r="D27">
        <v>222.73</v>
      </c>
      <c r="E27" s="10">
        <v>200</v>
      </c>
      <c r="F27" s="10">
        <v>100</v>
      </c>
      <c r="G27">
        <f t="shared" ref="G27:G30" si="9">F27/D27</f>
        <v>0.44897409419476497</v>
      </c>
      <c r="H27">
        <f t="shared" ref="H27:H30" si="10">(G27*3600)/1000</f>
        <v>1.6163067391011539</v>
      </c>
      <c r="K27">
        <f t="shared" ref="K27:K30" si="11">H27/2</f>
        <v>0.80815336955057693</v>
      </c>
    </row>
    <row r="28" spans="2:11" x14ac:dyDescent="0.4">
      <c r="B28" s="14">
        <v>3</v>
      </c>
      <c r="C28">
        <v>2</v>
      </c>
      <c r="D28">
        <v>222.86</v>
      </c>
      <c r="E28" s="10">
        <v>300</v>
      </c>
      <c r="F28" s="10">
        <v>100</v>
      </c>
      <c r="G28">
        <f t="shared" si="9"/>
        <v>0.44871219599748718</v>
      </c>
      <c r="H28">
        <f t="shared" si="10"/>
        <v>1.6153639055909539</v>
      </c>
      <c r="K28">
        <f t="shared" si="11"/>
        <v>0.80768195279547694</v>
      </c>
    </row>
    <row r="29" spans="2:11" x14ac:dyDescent="0.4">
      <c r="B29" s="14">
        <v>4</v>
      </c>
      <c r="C29">
        <v>2</v>
      </c>
      <c r="D29">
        <v>224.28</v>
      </c>
      <c r="E29" s="10">
        <v>400</v>
      </c>
      <c r="F29" s="10">
        <v>100</v>
      </c>
      <c r="G29">
        <f t="shared" si="9"/>
        <v>0.44587123238808629</v>
      </c>
      <c r="H29">
        <f t="shared" si="10"/>
        <v>1.6051364365971106</v>
      </c>
      <c r="K29">
        <f t="shared" si="11"/>
        <v>0.80256821829855529</v>
      </c>
    </row>
    <row r="30" spans="2:11" x14ac:dyDescent="0.4">
      <c r="B30" s="14">
        <v>5</v>
      </c>
      <c r="C30">
        <v>2</v>
      </c>
      <c r="D30">
        <v>223.01</v>
      </c>
      <c r="E30" s="10">
        <v>500</v>
      </c>
      <c r="F30" s="10">
        <v>100</v>
      </c>
      <c r="G30">
        <f t="shared" si="9"/>
        <v>0.44841038518452087</v>
      </c>
      <c r="H30">
        <f t="shared" si="10"/>
        <v>1.6142773866642752</v>
      </c>
      <c r="K30">
        <f t="shared" si="11"/>
        <v>0.80713869333213761</v>
      </c>
    </row>
    <row r="33" spans="2:11" x14ac:dyDescent="0.4">
      <c r="B33" s="14">
        <v>1</v>
      </c>
      <c r="C33">
        <v>1</v>
      </c>
      <c r="D33">
        <v>491.69</v>
      </c>
      <c r="E33" s="10">
        <v>100</v>
      </c>
      <c r="F33" s="10">
        <v>100</v>
      </c>
      <c r="G33">
        <f>F33/D33</f>
        <v>0.20338017856779678</v>
      </c>
      <c r="H33">
        <f>(G33*3600)/1000</f>
        <v>0.73216864284406835</v>
      </c>
      <c r="I33">
        <f>AVERAGE(H33:H36)</f>
        <v>0.7359466404021664</v>
      </c>
      <c r="J33">
        <f>I33/1</f>
        <v>0.7359466404021664</v>
      </c>
      <c r="K33">
        <f>H33/1</f>
        <v>0.73216864284406835</v>
      </c>
    </row>
    <row r="34" spans="2:11" x14ac:dyDescent="0.4">
      <c r="B34" s="14">
        <v>2</v>
      </c>
      <c r="C34">
        <v>1</v>
      </c>
      <c r="D34">
        <v>491.64</v>
      </c>
      <c r="E34" s="10">
        <v>200</v>
      </c>
      <c r="F34" s="10">
        <v>100</v>
      </c>
      <c r="G34">
        <f t="shared" ref="G34:G37" si="12">F34/D34</f>
        <v>0.20340086241965666</v>
      </c>
      <c r="H34">
        <f t="shared" ref="H34:H37" si="13">(G34*3600)/1000</f>
        <v>0.73224310471076404</v>
      </c>
      <c r="K34">
        <f t="shared" ref="K34:K37" si="14">H34/1</f>
        <v>0.73224310471076404</v>
      </c>
    </row>
    <row r="35" spans="2:11" x14ac:dyDescent="0.4">
      <c r="B35" s="14">
        <v>3</v>
      </c>
      <c r="C35">
        <v>1</v>
      </c>
      <c r="D35">
        <v>492.51</v>
      </c>
      <c r="E35" s="10">
        <v>300</v>
      </c>
      <c r="F35" s="10">
        <v>100</v>
      </c>
      <c r="G35">
        <f t="shared" si="12"/>
        <v>0.20304156260786582</v>
      </c>
      <c r="H35">
        <f t="shared" si="13"/>
        <v>0.73094962538831687</v>
      </c>
      <c r="K35">
        <f t="shared" si="14"/>
        <v>0.73094962538831687</v>
      </c>
    </row>
    <row r="36" spans="2:11" x14ac:dyDescent="0.4">
      <c r="B36" s="14">
        <v>4</v>
      </c>
      <c r="C36">
        <v>1</v>
      </c>
      <c r="D36">
        <v>481.01</v>
      </c>
      <c r="E36" s="10">
        <v>400</v>
      </c>
      <c r="F36" s="10">
        <v>100</v>
      </c>
      <c r="G36">
        <f t="shared" si="12"/>
        <v>0.2078958857404212</v>
      </c>
      <c r="H36">
        <f t="shared" si="13"/>
        <v>0.74842518866551633</v>
      </c>
      <c r="K36">
        <f t="shared" si="14"/>
        <v>0.74842518866551633</v>
      </c>
    </row>
    <row r="37" spans="2:11" x14ac:dyDescent="0.4">
      <c r="B37" s="14">
        <v>5</v>
      </c>
      <c r="C37">
        <v>1</v>
      </c>
      <c r="D37">
        <v>484.92</v>
      </c>
      <c r="E37" s="10">
        <v>500</v>
      </c>
      <c r="F37" s="10">
        <v>100</v>
      </c>
      <c r="G37">
        <f t="shared" si="12"/>
        <v>0.20621958261156478</v>
      </c>
      <c r="H37">
        <f t="shared" si="13"/>
        <v>0.74239049740163321</v>
      </c>
      <c r="K37">
        <f t="shared" si="14"/>
        <v>0.74239049740163321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18F16-3F3E-4D03-90E0-3FD45CE495E8}">
  <dimension ref="B3:K37"/>
  <sheetViews>
    <sheetView zoomScale="30" zoomScaleNormal="50" workbookViewId="0">
      <selection activeCell="Y48" sqref="Y48"/>
    </sheetView>
  </sheetViews>
  <sheetFormatPr defaultColWidth="13.4609375" defaultRowHeight="12.9" x14ac:dyDescent="0.35"/>
  <cols>
    <col min="1" max="3" width="13.4609375" style="8"/>
    <col min="4" max="4" width="13.4609375" style="7"/>
    <col min="5" max="9" width="13.4609375" style="8"/>
    <col min="10" max="10" width="21.07421875" style="8" customWidth="1"/>
    <col min="11" max="11" width="33.07421875" style="8" customWidth="1"/>
    <col min="12" max="16384" width="13.4609375" style="8"/>
  </cols>
  <sheetData>
    <row r="3" spans="2:11" x14ac:dyDescent="0.35">
      <c r="B3" s="5" t="s">
        <v>7</v>
      </c>
      <c r="C3" s="5" t="s">
        <v>0</v>
      </c>
      <c r="D3" s="6" t="s">
        <v>1</v>
      </c>
      <c r="E3" s="5" t="s">
        <v>2</v>
      </c>
      <c r="F3" s="5" t="s">
        <v>8</v>
      </c>
      <c r="G3" s="5" t="s">
        <v>3</v>
      </c>
      <c r="H3" s="5" t="s">
        <v>4</v>
      </c>
      <c r="I3" s="5" t="s">
        <v>5</v>
      </c>
      <c r="J3" s="5" t="s">
        <v>9</v>
      </c>
      <c r="K3" s="8" t="s">
        <v>10</v>
      </c>
    </row>
    <row r="4" spans="2:11" ht="14.6" x14ac:dyDescent="0.4">
      <c r="B4" s="1">
        <v>1</v>
      </c>
      <c r="C4" s="20">
        <v>5</v>
      </c>
      <c r="D4" s="7">
        <v>0</v>
      </c>
      <c r="E4" s="1">
        <v>0</v>
      </c>
      <c r="F4" s="1">
        <v>0</v>
      </c>
      <c r="G4" s="8">
        <v>0</v>
      </c>
      <c r="H4" s="8">
        <f>(G4*1000)/3600</f>
        <v>0</v>
      </c>
      <c r="I4" s="19">
        <f>AVERAGE(H5:H9)</f>
        <v>4.4047475657369999</v>
      </c>
      <c r="J4" s="19">
        <f>I4/C4</f>
        <v>0.8809495131474</v>
      </c>
      <c r="K4" s="8">
        <f>H4/5</f>
        <v>0</v>
      </c>
    </row>
    <row r="5" spans="2:11" ht="14.6" x14ac:dyDescent="0.4">
      <c r="B5" s="1">
        <v>2</v>
      </c>
      <c r="C5" s="20"/>
      <c r="D5" s="7">
        <v>76.7</v>
      </c>
      <c r="E5" s="1">
        <v>100</v>
      </c>
      <c r="F5" s="1">
        <v>100</v>
      </c>
      <c r="G5" s="8">
        <f t="shared" ref="G5:G9" si="0">F5/D5</f>
        <v>1.3037809647979139</v>
      </c>
      <c r="H5" s="8">
        <f>(G5*3600)/1000</f>
        <v>4.6936114732724903</v>
      </c>
      <c r="I5" s="19"/>
      <c r="J5" s="19"/>
      <c r="K5" s="12">
        <f t="shared" ref="K5:K9" si="1">H5/5</f>
        <v>0.93872229465449808</v>
      </c>
    </row>
    <row r="6" spans="2:11" ht="14.6" x14ac:dyDescent="0.4">
      <c r="B6" s="1">
        <v>3</v>
      </c>
      <c r="C6" s="20"/>
      <c r="D6" s="7">
        <v>85.34</v>
      </c>
      <c r="E6" s="1">
        <v>200</v>
      </c>
      <c r="F6" s="1">
        <v>100</v>
      </c>
      <c r="G6" s="8">
        <f t="shared" si="0"/>
        <v>1.1717834544176235</v>
      </c>
      <c r="H6" s="8">
        <f t="shared" ref="H6:H37" si="2">(G6*3600)/1000</f>
        <v>4.218420435903445</v>
      </c>
      <c r="I6" s="19"/>
      <c r="J6" s="19"/>
      <c r="K6" s="12">
        <f t="shared" si="1"/>
        <v>0.84368408718068899</v>
      </c>
    </row>
    <row r="7" spans="2:11" ht="14.6" x14ac:dyDescent="0.4">
      <c r="B7" s="1">
        <v>4</v>
      </c>
      <c r="C7" s="20"/>
      <c r="D7" s="7">
        <v>81.38</v>
      </c>
      <c r="E7" s="1">
        <v>300</v>
      </c>
      <c r="F7" s="1">
        <v>100</v>
      </c>
      <c r="G7" s="8">
        <f t="shared" si="0"/>
        <v>1.2288031457360531</v>
      </c>
      <c r="H7" s="8">
        <f t="shared" si="2"/>
        <v>4.4236913246497913</v>
      </c>
      <c r="I7" s="19"/>
      <c r="J7" s="19"/>
      <c r="K7" s="12">
        <f t="shared" si="1"/>
        <v>0.88473826492995822</v>
      </c>
    </row>
    <row r="8" spans="2:11" ht="14.6" x14ac:dyDescent="0.4">
      <c r="B8" s="1">
        <v>5</v>
      </c>
      <c r="C8" s="20"/>
      <c r="D8" s="7">
        <v>80.13</v>
      </c>
      <c r="E8" s="1">
        <v>400</v>
      </c>
      <c r="F8" s="1">
        <v>100</v>
      </c>
      <c r="G8" s="8">
        <f t="shared" si="0"/>
        <v>1.2479720454261825</v>
      </c>
      <c r="H8" s="8">
        <f t="shared" si="2"/>
        <v>4.4926993635342569</v>
      </c>
      <c r="I8" s="19"/>
      <c r="J8" s="19"/>
      <c r="K8" s="12">
        <f t="shared" si="1"/>
        <v>0.89853987270685143</v>
      </c>
    </row>
    <row r="9" spans="2:11" ht="14.6" x14ac:dyDescent="0.4">
      <c r="B9" s="1">
        <v>6</v>
      </c>
      <c r="C9" s="20"/>
      <c r="D9" s="7">
        <v>85.81</v>
      </c>
      <c r="E9" s="1">
        <v>500</v>
      </c>
      <c r="F9" s="1">
        <v>100</v>
      </c>
      <c r="G9" s="8">
        <f t="shared" si="0"/>
        <v>1.1653653420347279</v>
      </c>
      <c r="H9" s="8">
        <f t="shared" si="2"/>
        <v>4.1953152313250204</v>
      </c>
      <c r="I9" s="19"/>
      <c r="J9" s="19"/>
      <c r="K9" s="12">
        <f t="shared" si="1"/>
        <v>0.83906304626500405</v>
      </c>
    </row>
    <row r="10" spans="2:11" ht="14.6" x14ac:dyDescent="0.4">
      <c r="B10" s="1"/>
      <c r="C10" s="1"/>
      <c r="E10" s="1"/>
      <c r="F10" s="1"/>
    </row>
    <row r="11" spans="2:11" ht="14.6" x14ac:dyDescent="0.4">
      <c r="B11" s="1">
        <v>1</v>
      </c>
      <c r="C11" s="20">
        <v>4</v>
      </c>
      <c r="D11" s="7">
        <v>0</v>
      </c>
      <c r="E11" s="1">
        <v>0</v>
      </c>
      <c r="F11" s="1">
        <v>0</v>
      </c>
      <c r="G11" s="8">
        <v>0</v>
      </c>
      <c r="H11" s="8">
        <f t="shared" si="2"/>
        <v>0</v>
      </c>
      <c r="I11" s="19">
        <f>AVERAGE(H12:H16)</f>
        <v>3.6772000001564615</v>
      </c>
      <c r="J11" s="19">
        <f>I11/C11</f>
        <v>0.91930000003911538</v>
      </c>
      <c r="K11" s="8">
        <f>H11/4</f>
        <v>0</v>
      </c>
    </row>
    <row r="12" spans="2:11" ht="14.6" x14ac:dyDescent="0.4">
      <c r="B12" s="1">
        <v>2</v>
      </c>
      <c r="C12" s="20"/>
      <c r="D12" s="7">
        <v>94.39</v>
      </c>
      <c r="E12" s="1">
        <v>100</v>
      </c>
      <c r="F12" s="1">
        <v>100</v>
      </c>
      <c r="G12" s="8">
        <f>F12/D12</f>
        <v>1.0594342621040365</v>
      </c>
      <c r="H12" s="8">
        <f t="shared" si="2"/>
        <v>3.8139633435745313</v>
      </c>
      <c r="I12" s="19"/>
      <c r="J12" s="19"/>
      <c r="K12" s="12">
        <f t="shared" ref="K12:K16" si="3">H12/4</f>
        <v>0.95349083589363282</v>
      </c>
    </row>
    <row r="13" spans="2:11" ht="14.6" x14ac:dyDescent="0.4">
      <c r="B13" s="1">
        <v>3</v>
      </c>
      <c r="C13" s="20"/>
      <c r="D13" s="7">
        <v>98.87</v>
      </c>
      <c r="E13" s="1">
        <v>200</v>
      </c>
      <c r="F13" s="1">
        <v>100</v>
      </c>
      <c r="G13" s="8">
        <f t="shared" ref="G13:G37" si="4">F13/D13</f>
        <v>1.0114291493880854</v>
      </c>
      <c r="H13" s="8">
        <f t="shared" si="2"/>
        <v>3.6411449377971072</v>
      </c>
      <c r="I13" s="19"/>
      <c r="J13" s="19"/>
      <c r="K13" s="12">
        <f t="shared" si="3"/>
        <v>0.91028623444927681</v>
      </c>
    </row>
    <row r="14" spans="2:11" ht="14.6" x14ac:dyDescent="0.4">
      <c r="B14" s="1">
        <v>4</v>
      </c>
      <c r="C14" s="20"/>
      <c r="D14" s="7">
        <v>98.1</v>
      </c>
      <c r="E14" s="1">
        <v>300</v>
      </c>
      <c r="F14" s="1">
        <v>100</v>
      </c>
      <c r="G14" s="8">
        <f t="shared" si="4"/>
        <v>1.0193679918450562</v>
      </c>
      <c r="H14" s="8">
        <f t="shared" si="2"/>
        <v>3.669724770642202</v>
      </c>
      <c r="I14" s="19"/>
      <c r="J14" s="19"/>
      <c r="K14" s="12">
        <f t="shared" si="3"/>
        <v>0.91743119266055051</v>
      </c>
    </row>
    <row r="15" spans="2:11" ht="14.6" x14ac:dyDescent="0.4">
      <c r="B15" s="1">
        <v>5</v>
      </c>
      <c r="C15" s="20"/>
      <c r="D15" s="7">
        <v>97.69</v>
      </c>
      <c r="E15" s="1">
        <v>400</v>
      </c>
      <c r="F15" s="1">
        <v>100</v>
      </c>
      <c r="G15" s="8">
        <f t="shared" si="4"/>
        <v>1.0236462278636504</v>
      </c>
      <c r="H15" s="8">
        <f t="shared" si="2"/>
        <v>3.6851264203091416</v>
      </c>
      <c r="I15" s="19"/>
      <c r="J15" s="19"/>
      <c r="K15" s="12">
        <f t="shared" si="3"/>
        <v>0.9212816050772854</v>
      </c>
    </row>
    <row r="16" spans="2:11" ht="14.6" x14ac:dyDescent="0.4">
      <c r="B16" s="1">
        <v>6</v>
      </c>
      <c r="C16" s="20"/>
      <c r="D16" s="7">
        <v>100.67</v>
      </c>
      <c r="E16" s="1">
        <v>500</v>
      </c>
      <c r="F16" s="1">
        <v>100</v>
      </c>
      <c r="G16" s="8">
        <f t="shared" si="4"/>
        <v>0.99334459123870067</v>
      </c>
      <c r="H16" s="8">
        <f t="shared" si="2"/>
        <v>3.5760405284593224</v>
      </c>
      <c r="I16" s="19"/>
      <c r="J16" s="19"/>
      <c r="K16" s="12">
        <f t="shared" si="3"/>
        <v>0.8940101321148306</v>
      </c>
    </row>
    <row r="17" spans="2:11" ht="14.6" x14ac:dyDescent="0.4">
      <c r="B17" s="1"/>
      <c r="C17" s="1"/>
      <c r="E17" s="1"/>
      <c r="F17" s="1"/>
    </row>
    <row r="18" spans="2:11" ht="14.6" x14ac:dyDescent="0.4">
      <c r="B18" s="1">
        <v>1</v>
      </c>
      <c r="C18" s="20">
        <v>3</v>
      </c>
      <c r="D18" s="7">
        <v>0</v>
      </c>
      <c r="E18" s="1">
        <v>0</v>
      </c>
      <c r="F18" s="1">
        <v>0</v>
      </c>
      <c r="G18" s="8">
        <v>0</v>
      </c>
      <c r="H18" s="8">
        <f t="shared" si="2"/>
        <v>0</v>
      </c>
      <c r="I18" s="19">
        <f>AVERAGE(H19:H23)</f>
        <v>2.9815767851517792</v>
      </c>
      <c r="J18" s="19">
        <f>I18/C18</f>
        <v>0.99385892838392642</v>
      </c>
      <c r="K18" s="8">
        <f>H18/3</f>
        <v>0</v>
      </c>
    </row>
    <row r="19" spans="2:11" ht="14.6" x14ac:dyDescent="0.4">
      <c r="B19" s="1">
        <v>2</v>
      </c>
      <c r="C19" s="20"/>
      <c r="D19" s="7">
        <v>121.75</v>
      </c>
      <c r="E19" s="1">
        <v>100</v>
      </c>
      <c r="F19" s="1">
        <v>100</v>
      </c>
      <c r="G19" s="8">
        <f t="shared" si="4"/>
        <v>0.82135523613963035</v>
      </c>
      <c r="H19" s="8">
        <f t="shared" si="2"/>
        <v>2.9568788501026693</v>
      </c>
      <c r="I19" s="19"/>
      <c r="J19" s="19"/>
      <c r="K19" s="12">
        <f t="shared" ref="K19:K23" si="5">H19/3</f>
        <v>0.98562628336755642</v>
      </c>
    </row>
    <row r="20" spans="2:11" ht="14.6" x14ac:dyDescent="0.4">
      <c r="B20" s="1">
        <v>3</v>
      </c>
      <c r="C20" s="20"/>
      <c r="D20" s="7">
        <v>120.97</v>
      </c>
      <c r="E20" s="1">
        <v>200</v>
      </c>
      <c r="F20" s="1">
        <v>100</v>
      </c>
      <c r="G20" s="8">
        <f t="shared" si="4"/>
        <v>0.82665123584359756</v>
      </c>
      <c r="H20" s="8">
        <f t="shared" si="2"/>
        <v>2.9759444490369509</v>
      </c>
      <c r="I20" s="19"/>
      <c r="J20" s="19"/>
      <c r="K20" s="12">
        <f t="shared" si="5"/>
        <v>0.99198148301231692</v>
      </c>
    </row>
    <row r="21" spans="2:11" ht="14.6" x14ac:dyDescent="0.4">
      <c r="B21" s="1">
        <v>4</v>
      </c>
      <c r="C21" s="20"/>
      <c r="D21" s="7">
        <v>118.14</v>
      </c>
      <c r="E21" s="1">
        <v>300</v>
      </c>
      <c r="F21" s="1">
        <v>100</v>
      </c>
      <c r="G21" s="8">
        <f t="shared" si="4"/>
        <v>0.84645336041984087</v>
      </c>
      <c r="H21" s="8">
        <f t="shared" si="2"/>
        <v>3.0472320975114271</v>
      </c>
      <c r="I21" s="19"/>
      <c r="J21" s="19"/>
      <c r="K21" s="12">
        <f t="shared" si="5"/>
        <v>1.015744032503809</v>
      </c>
    </row>
    <row r="22" spans="2:11" ht="14.6" x14ac:dyDescent="0.4">
      <c r="B22" s="1">
        <v>5</v>
      </c>
      <c r="C22" s="20"/>
      <c r="D22" s="7">
        <v>119.07</v>
      </c>
      <c r="E22" s="1">
        <v>400</v>
      </c>
      <c r="F22" s="1">
        <v>100</v>
      </c>
      <c r="G22" s="8">
        <f t="shared" si="4"/>
        <v>0.83984210968337958</v>
      </c>
      <c r="H22" s="8">
        <f t="shared" si="2"/>
        <v>3.0234315948601664</v>
      </c>
      <c r="I22" s="19"/>
      <c r="J22" s="19"/>
      <c r="K22" s="12">
        <f t="shared" si="5"/>
        <v>1.0078105316200554</v>
      </c>
    </row>
    <row r="23" spans="2:11" ht="14.6" x14ac:dyDescent="0.4">
      <c r="B23" s="1">
        <v>6</v>
      </c>
      <c r="C23" s="20"/>
      <c r="D23" s="7">
        <v>123.95</v>
      </c>
      <c r="E23" s="1">
        <v>500</v>
      </c>
      <c r="F23" s="1">
        <v>100</v>
      </c>
      <c r="G23" s="8">
        <f t="shared" si="4"/>
        <v>0.80677692617991126</v>
      </c>
      <c r="H23" s="8">
        <f t="shared" si="2"/>
        <v>2.9043969342476808</v>
      </c>
      <c r="I23" s="19"/>
      <c r="J23" s="19"/>
      <c r="K23" s="12">
        <f t="shared" si="5"/>
        <v>0.96813231141589362</v>
      </c>
    </row>
    <row r="24" spans="2:11" ht="14.6" x14ac:dyDescent="0.4">
      <c r="B24" s="1"/>
      <c r="C24" s="1"/>
      <c r="E24" s="1"/>
      <c r="F24" s="1"/>
    </row>
    <row r="25" spans="2:11" ht="14.6" x14ac:dyDescent="0.4">
      <c r="B25" s="1">
        <v>1</v>
      </c>
      <c r="C25" s="20">
        <v>2</v>
      </c>
      <c r="D25" s="7">
        <v>0</v>
      </c>
      <c r="E25" s="1">
        <v>0</v>
      </c>
      <c r="F25" s="1">
        <v>0</v>
      </c>
      <c r="G25" s="8">
        <v>0</v>
      </c>
      <c r="H25" s="8">
        <f t="shared" si="2"/>
        <v>0</v>
      </c>
      <c r="I25" s="19">
        <f>AVERAGE(H26:H30)</f>
        <v>2.2972175882858479</v>
      </c>
      <c r="J25" s="19">
        <f>I25/C25</f>
        <v>1.1486087941429239</v>
      </c>
      <c r="K25" s="8">
        <f>H24/2</f>
        <v>0</v>
      </c>
    </row>
    <row r="26" spans="2:11" ht="14.6" x14ac:dyDescent="0.4">
      <c r="B26" s="1">
        <v>2</v>
      </c>
      <c r="C26" s="20"/>
      <c r="D26" s="7">
        <v>157.33000000000001</v>
      </c>
      <c r="E26" s="1">
        <v>100</v>
      </c>
      <c r="F26" s="1">
        <v>100</v>
      </c>
      <c r="G26" s="8">
        <f t="shared" si="4"/>
        <v>0.63560668658234276</v>
      </c>
      <c r="H26" s="8">
        <f t="shared" si="2"/>
        <v>2.2881840716964339</v>
      </c>
      <c r="I26" s="19"/>
      <c r="J26" s="19"/>
      <c r="K26" s="12">
        <f t="shared" ref="K26:K30" si="6">H25/2</f>
        <v>0</v>
      </c>
    </row>
    <row r="27" spans="2:11" ht="14.6" x14ac:dyDescent="0.4">
      <c r="B27" s="1">
        <v>3</v>
      </c>
      <c r="C27" s="20"/>
      <c r="D27" s="7">
        <v>155.5</v>
      </c>
      <c r="E27" s="1">
        <v>200</v>
      </c>
      <c r="F27" s="1">
        <v>100</v>
      </c>
      <c r="G27" s="8">
        <f t="shared" si="4"/>
        <v>0.64308681672025725</v>
      </c>
      <c r="H27" s="8">
        <f t="shared" si="2"/>
        <v>2.315112540192926</v>
      </c>
      <c r="I27" s="19"/>
      <c r="J27" s="19"/>
      <c r="K27" s="12">
        <f t="shared" si="6"/>
        <v>1.1440920358482169</v>
      </c>
    </row>
    <row r="28" spans="2:11" ht="14.6" x14ac:dyDescent="0.4">
      <c r="B28" s="1">
        <v>4</v>
      </c>
      <c r="C28" s="20"/>
      <c r="D28" s="7">
        <v>154.1</v>
      </c>
      <c r="E28" s="1">
        <v>300</v>
      </c>
      <c r="F28" s="1">
        <v>100</v>
      </c>
      <c r="G28" s="8">
        <f t="shared" si="4"/>
        <v>0.64892926670992868</v>
      </c>
      <c r="H28" s="8">
        <f t="shared" si="2"/>
        <v>2.3361453601557431</v>
      </c>
      <c r="I28" s="19"/>
      <c r="J28" s="19"/>
      <c r="K28" s="12">
        <f t="shared" si="6"/>
        <v>1.157556270096463</v>
      </c>
    </row>
    <row r="29" spans="2:11" ht="14.6" x14ac:dyDescent="0.4">
      <c r="B29" s="1">
        <v>5</v>
      </c>
      <c r="C29" s="20"/>
      <c r="D29" s="7">
        <v>157.02000000000001</v>
      </c>
      <c r="E29" s="1">
        <v>400</v>
      </c>
      <c r="F29" s="1">
        <v>100</v>
      </c>
      <c r="G29" s="8">
        <f t="shared" si="4"/>
        <v>0.63686154629983438</v>
      </c>
      <c r="H29" s="8">
        <f t="shared" si="2"/>
        <v>2.2927015666794035</v>
      </c>
      <c r="I29" s="19"/>
      <c r="J29" s="19"/>
      <c r="K29" s="12">
        <f t="shared" si="6"/>
        <v>1.1680726800778716</v>
      </c>
    </row>
    <row r="30" spans="2:11" ht="14.6" x14ac:dyDescent="0.4">
      <c r="B30" s="1">
        <v>6</v>
      </c>
      <c r="C30" s="20"/>
      <c r="D30" s="7">
        <v>159.72</v>
      </c>
      <c r="E30" s="1">
        <v>500</v>
      </c>
      <c r="F30" s="1">
        <v>100</v>
      </c>
      <c r="G30" s="8">
        <f t="shared" si="4"/>
        <v>0.62609566741798151</v>
      </c>
      <c r="H30" s="8">
        <f t="shared" si="2"/>
        <v>2.2539444027047333</v>
      </c>
      <c r="I30" s="19"/>
      <c r="J30" s="19"/>
      <c r="K30" s="12">
        <f t="shared" si="6"/>
        <v>1.1463507833397018</v>
      </c>
    </row>
    <row r="31" spans="2:11" ht="14.6" x14ac:dyDescent="0.4">
      <c r="B31" s="1"/>
      <c r="C31" s="1"/>
      <c r="E31" s="1"/>
      <c r="F31" s="1"/>
    </row>
    <row r="32" spans="2:11" ht="14.6" x14ac:dyDescent="0.4">
      <c r="B32" s="1">
        <v>1</v>
      </c>
      <c r="C32" s="20">
        <v>1</v>
      </c>
      <c r="D32" s="7">
        <v>0</v>
      </c>
      <c r="E32" s="1">
        <v>0</v>
      </c>
      <c r="F32" s="1">
        <v>0</v>
      </c>
      <c r="G32" s="8">
        <v>0</v>
      </c>
      <c r="H32" s="8">
        <f t="shared" si="2"/>
        <v>0</v>
      </c>
      <c r="I32" s="19">
        <f>AVERAGE(H33:H37)</f>
        <v>1.2705776720324582</v>
      </c>
      <c r="J32" s="19">
        <f>I32/C32</f>
        <v>1.2705776720324582</v>
      </c>
      <c r="K32" s="8">
        <f>H32/1</f>
        <v>0</v>
      </c>
    </row>
    <row r="33" spans="2:11" ht="14.6" x14ac:dyDescent="0.4">
      <c r="B33" s="1">
        <v>2</v>
      </c>
      <c r="C33" s="20"/>
      <c r="D33" s="7">
        <v>298.67</v>
      </c>
      <c r="E33" s="1">
        <v>100</v>
      </c>
      <c r="F33" s="1">
        <v>100</v>
      </c>
      <c r="G33" s="8">
        <f t="shared" si="4"/>
        <v>0.33481769176683296</v>
      </c>
      <c r="H33" s="8">
        <f t="shared" si="2"/>
        <v>1.2053436903605987</v>
      </c>
      <c r="I33" s="19"/>
      <c r="J33" s="19"/>
      <c r="K33" s="12">
        <f t="shared" ref="K33:K37" si="7">H33/1</f>
        <v>1.2053436903605987</v>
      </c>
    </row>
    <row r="34" spans="2:11" ht="14.6" x14ac:dyDescent="0.4">
      <c r="B34" s="1">
        <v>3</v>
      </c>
      <c r="C34" s="20"/>
      <c r="D34" s="7">
        <v>286.14</v>
      </c>
      <c r="E34" s="1">
        <v>200</v>
      </c>
      <c r="F34" s="1">
        <v>100</v>
      </c>
      <c r="G34" s="8">
        <f t="shared" si="4"/>
        <v>0.3494792758789404</v>
      </c>
      <c r="H34" s="8">
        <f t="shared" si="2"/>
        <v>1.2581253931641854</v>
      </c>
      <c r="I34" s="19"/>
      <c r="J34" s="19"/>
      <c r="K34" s="12">
        <f t="shared" si="7"/>
        <v>1.2581253931641854</v>
      </c>
    </row>
    <row r="35" spans="2:11" ht="14.6" x14ac:dyDescent="0.4">
      <c r="B35" s="1">
        <v>4</v>
      </c>
      <c r="C35" s="20"/>
      <c r="D35" s="7">
        <v>282.33</v>
      </c>
      <c r="E35" s="1">
        <v>300</v>
      </c>
      <c r="F35" s="1">
        <v>100</v>
      </c>
      <c r="G35" s="8">
        <f t="shared" si="4"/>
        <v>0.35419544504657674</v>
      </c>
      <c r="H35" s="8">
        <f t="shared" si="2"/>
        <v>1.2751036021676763</v>
      </c>
      <c r="I35" s="19"/>
      <c r="J35" s="19"/>
      <c r="K35" s="12">
        <f t="shared" si="7"/>
        <v>1.2751036021676763</v>
      </c>
    </row>
    <row r="36" spans="2:11" ht="14.6" x14ac:dyDescent="0.4">
      <c r="B36" s="1">
        <v>5</v>
      </c>
      <c r="C36" s="20"/>
      <c r="D36" s="7">
        <v>280.13</v>
      </c>
      <c r="E36" s="1">
        <v>400</v>
      </c>
      <c r="F36" s="1">
        <v>100</v>
      </c>
      <c r="G36" s="8">
        <f t="shared" si="4"/>
        <v>0.35697711776675117</v>
      </c>
      <c r="H36" s="8">
        <f t="shared" si="2"/>
        <v>1.2851176239603042</v>
      </c>
      <c r="I36" s="19"/>
      <c r="J36" s="19"/>
      <c r="K36" s="12">
        <f t="shared" si="7"/>
        <v>1.2851176239603042</v>
      </c>
    </row>
    <row r="37" spans="2:11" ht="14.6" x14ac:dyDescent="0.4">
      <c r="B37" s="1">
        <v>6</v>
      </c>
      <c r="C37" s="20"/>
      <c r="D37" s="7">
        <v>270.83999999999997</v>
      </c>
      <c r="E37" s="1">
        <v>500</v>
      </c>
      <c r="F37" s="1">
        <v>100</v>
      </c>
      <c r="G37" s="8">
        <f t="shared" si="4"/>
        <v>0.36922168069709055</v>
      </c>
      <c r="H37" s="8">
        <f t="shared" si="2"/>
        <v>1.329198050509526</v>
      </c>
      <c r="I37" s="19"/>
      <c r="J37" s="19"/>
      <c r="K37" s="12">
        <f t="shared" si="7"/>
        <v>1.329198050509526</v>
      </c>
    </row>
  </sheetData>
  <mergeCells count="15">
    <mergeCell ref="C4:C9"/>
    <mergeCell ref="C11:C16"/>
    <mergeCell ref="C18:C23"/>
    <mergeCell ref="C25:C30"/>
    <mergeCell ref="C32:C37"/>
    <mergeCell ref="I4:I9"/>
    <mergeCell ref="I11:I16"/>
    <mergeCell ref="I18:I23"/>
    <mergeCell ref="I25:I30"/>
    <mergeCell ref="I32:I37"/>
    <mergeCell ref="J4:J9"/>
    <mergeCell ref="J11:J16"/>
    <mergeCell ref="J18:J23"/>
    <mergeCell ref="J25:J30"/>
    <mergeCell ref="J32:J3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7CDF0-9DAF-484E-AAFF-4185E13719C0}">
  <dimension ref="B3:K35"/>
  <sheetViews>
    <sheetView topLeftCell="B1" zoomScale="48" zoomScaleNormal="50" workbookViewId="0">
      <selection activeCell="M27" sqref="M27"/>
    </sheetView>
  </sheetViews>
  <sheetFormatPr defaultRowHeight="14.6" x14ac:dyDescent="0.4"/>
  <cols>
    <col min="2" max="2" width="15.921875" customWidth="1"/>
    <col min="3" max="3" width="19.3046875" customWidth="1"/>
    <col min="5" max="5" width="12.3046875" customWidth="1"/>
    <col min="6" max="6" width="15.4609375" customWidth="1"/>
    <col min="7" max="7" width="15.53515625" customWidth="1"/>
    <col min="8" max="8" width="16.23046875" customWidth="1"/>
    <col min="9" max="9" width="12.69140625" customWidth="1"/>
    <col min="10" max="10" width="25.69140625" customWidth="1"/>
    <col min="11" max="11" width="26.921875" customWidth="1"/>
  </cols>
  <sheetData>
    <row r="3" spans="2:11" x14ac:dyDescent="0.4">
      <c r="B3" s="5" t="s">
        <v>7</v>
      </c>
      <c r="C3" s="5" t="s">
        <v>0</v>
      </c>
      <c r="D3" s="6" t="s">
        <v>1</v>
      </c>
      <c r="E3" s="5" t="s">
        <v>2</v>
      </c>
      <c r="F3" s="5" t="s">
        <v>8</v>
      </c>
      <c r="G3" s="5" t="s">
        <v>3</v>
      </c>
      <c r="H3" s="5" t="s">
        <v>4</v>
      </c>
      <c r="I3" s="5" t="s">
        <v>5</v>
      </c>
      <c r="J3" s="5" t="s">
        <v>9</v>
      </c>
      <c r="K3" s="9" t="s">
        <v>6</v>
      </c>
    </row>
    <row r="4" spans="2:11" x14ac:dyDescent="0.4">
      <c r="B4">
        <v>1</v>
      </c>
      <c r="C4" s="17">
        <v>25</v>
      </c>
      <c r="D4">
        <v>13.65</v>
      </c>
      <c r="E4" s="10">
        <v>100</v>
      </c>
      <c r="F4" s="10">
        <v>100</v>
      </c>
      <c r="G4">
        <f>F4/D4</f>
        <v>7.3260073260073257</v>
      </c>
      <c r="H4">
        <f>(G4*3600)/1000</f>
        <v>26.373626373626372</v>
      </c>
      <c r="I4">
        <f>(H4+H6+H5+H7)/4</f>
        <v>24.283458850986626</v>
      </c>
      <c r="J4">
        <f>I4/25</f>
        <v>0.97133835403946511</v>
      </c>
      <c r="K4">
        <f>H4/25</f>
        <v>1.054945054945055</v>
      </c>
    </row>
    <row r="5" spans="2:11" x14ac:dyDescent="0.4">
      <c r="B5">
        <v>2</v>
      </c>
      <c r="C5" s="17">
        <v>25</v>
      </c>
      <c r="D5">
        <v>15.56</v>
      </c>
      <c r="E5" s="10">
        <v>200</v>
      </c>
      <c r="F5" s="10">
        <v>100</v>
      </c>
      <c r="G5">
        <f t="shared" ref="G5:G8" si="0">F5/D5</f>
        <v>6.4267352185089974</v>
      </c>
      <c r="H5">
        <f t="shared" ref="H5:H8" si="1">(G5*3600)/1000</f>
        <v>23.136246786632391</v>
      </c>
      <c r="K5">
        <f t="shared" ref="K5:K8" si="2">H5/25</f>
        <v>0.92544987146529567</v>
      </c>
    </row>
    <row r="6" spans="2:11" x14ac:dyDescent="0.4">
      <c r="B6">
        <v>3</v>
      </c>
      <c r="C6" s="17">
        <v>25</v>
      </c>
      <c r="D6">
        <v>14.81</v>
      </c>
      <c r="E6" s="10">
        <v>300</v>
      </c>
      <c r="F6" s="10">
        <v>100</v>
      </c>
      <c r="G6">
        <f t="shared" si="0"/>
        <v>6.7521944632005395</v>
      </c>
      <c r="H6">
        <f t="shared" si="1"/>
        <v>24.307900067521942</v>
      </c>
      <c r="K6">
        <f t="shared" si="2"/>
        <v>0.9723160027008777</v>
      </c>
    </row>
    <row r="7" spans="2:11" x14ac:dyDescent="0.4">
      <c r="B7">
        <v>4</v>
      </c>
      <c r="C7" s="17">
        <v>25</v>
      </c>
      <c r="D7">
        <v>15.44</v>
      </c>
      <c r="E7" s="10">
        <v>400</v>
      </c>
      <c r="F7" s="10">
        <v>100</v>
      </c>
      <c r="G7">
        <f t="shared" si="0"/>
        <v>6.4766839378238341</v>
      </c>
      <c r="H7">
        <f t="shared" si="1"/>
        <v>23.316062176165804</v>
      </c>
      <c r="K7">
        <f t="shared" si="2"/>
        <v>0.93264248704663222</v>
      </c>
    </row>
    <row r="8" spans="2:11" x14ac:dyDescent="0.4">
      <c r="B8">
        <v>5</v>
      </c>
      <c r="C8" s="17">
        <v>25</v>
      </c>
      <c r="D8">
        <v>15.99</v>
      </c>
      <c r="E8" s="10">
        <v>500</v>
      </c>
      <c r="F8" s="10">
        <v>100</v>
      </c>
      <c r="G8">
        <f t="shared" si="0"/>
        <v>6.2539086929330834</v>
      </c>
      <c r="H8">
        <f t="shared" si="1"/>
        <v>22.514071294559102</v>
      </c>
      <c r="K8">
        <f t="shared" si="2"/>
        <v>0.90056285178236406</v>
      </c>
    </row>
    <row r="9" spans="2:11" x14ac:dyDescent="0.4">
      <c r="B9" s="16"/>
      <c r="C9" s="18"/>
      <c r="D9" s="16"/>
      <c r="E9" s="16"/>
      <c r="F9" s="16"/>
      <c r="G9" s="16"/>
      <c r="H9" s="16"/>
      <c r="I9" s="16"/>
      <c r="J9" s="16"/>
      <c r="K9" s="16"/>
    </row>
    <row r="10" spans="2:11" x14ac:dyDescent="0.4">
      <c r="B10" s="14">
        <v>1</v>
      </c>
      <c r="C10" s="14">
        <v>20</v>
      </c>
      <c r="D10" s="14">
        <v>19.350000000000001</v>
      </c>
      <c r="E10" s="15">
        <v>100</v>
      </c>
      <c r="F10" s="15">
        <v>100</v>
      </c>
      <c r="G10" s="14">
        <f>F10/D10</f>
        <v>5.1679586563307494</v>
      </c>
      <c r="H10" s="14">
        <f>(G10*3600)/1000</f>
        <v>18.604651162790699</v>
      </c>
      <c r="I10" s="14">
        <f>(H10+H11+H12+H13)/4</f>
        <v>18.523477003379227</v>
      </c>
      <c r="J10" s="14">
        <f>I10/20</f>
        <v>0.92617385016896137</v>
      </c>
      <c r="K10">
        <f>H10/20</f>
        <v>0.93023255813953498</v>
      </c>
    </row>
    <row r="11" spans="2:11" x14ac:dyDescent="0.4">
      <c r="B11" s="14">
        <v>2</v>
      </c>
      <c r="C11" s="14">
        <v>20</v>
      </c>
      <c r="D11" s="14">
        <v>18.760000000000002</v>
      </c>
      <c r="E11" s="15">
        <v>200</v>
      </c>
      <c r="F11" s="15">
        <v>100</v>
      </c>
      <c r="G11" s="14">
        <f t="shared" ref="G11:G14" si="3">F11/D11</f>
        <v>5.3304904051172706</v>
      </c>
      <c r="H11" s="14">
        <f t="shared" ref="H11:H14" si="4">(G11*3600)/1000</f>
        <v>19.189765458422176</v>
      </c>
      <c r="I11" s="14"/>
      <c r="J11" s="14"/>
      <c r="K11">
        <f t="shared" ref="K11:K14" si="5">H11/20</f>
        <v>0.95948827292110883</v>
      </c>
    </row>
    <row r="12" spans="2:11" x14ac:dyDescent="0.4">
      <c r="B12" s="14">
        <v>3</v>
      </c>
      <c r="C12" s="14">
        <v>20</v>
      </c>
      <c r="D12" s="14">
        <v>19.850000000000001</v>
      </c>
      <c r="E12" s="15">
        <v>300</v>
      </c>
      <c r="F12" s="15">
        <v>100</v>
      </c>
      <c r="G12" s="14">
        <f t="shared" si="3"/>
        <v>5.0377833753148611</v>
      </c>
      <c r="H12" s="14">
        <f t="shared" si="4"/>
        <v>18.136020151133501</v>
      </c>
      <c r="I12" s="14"/>
      <c r="J12" s="14"/>
      <c r="K12">
        <f t="shared" si="5"/>
        <v>0.90680100755667503</v>
      </c>
    </row>
    <row r="13" spans="2:11" x14ac:dyDescent="0.4">
      <c r="B13" s="14">
        <v>4</v>
      </c>
      <c r="C13" s="14">
        <v>20</v>
      </c>
      <c r="D13" s="14">
        <v>19.82</v>
      </c>
      <c r="E13" s="15">
        <v>400</v>
      </c>
      <c r="F13" s="15">
        <v>100</v>
      </c>
      <c r="G13" s="14">
        <f t="shared" si="3"/>
        <v>5.0454086781029259</v>
      </c>
      <c r="H13" s="14">
        <f t="shared" si="4"/>
        <v>18.163471241170534</v>
      </c>
      <c r="I13" s="14"/>
      <c r="J13" s="14"/>
      <c r="K13">
        <f t="shared" si="5"/>
        <v>0.90817356205852673</v>
      </c>
    </row>
    <row r="14" spans="2:11" x14ac:dyDescent="0.4">
      <c r="B14" s="14">
        <v>5</v>
      </c>
      <c r="C14" s="14">
        <v>20</v>
      </c>
      <c r="D14" s="14">
        <v>20.28</v>
      </c>
      <c r="E14" s="15">
        <v>500</v>
      </c>
      <c r="F14" s="15">
        <v>100</v>
      </c>
      <c r="G14" s="14">
        <f t="shared" si="3"/>
        <v>4.9309664694280073</v>
      </c>
      <c r="H14" s="14">
        <f t="shared" si="4"/>
        <v>17.751479289940828</v>
      </c>
      <c r="I14" s="14"/>
      <c r="J14" s="14"/>
      <c r="K14">
        <f t="shared" si="5"/>
        <v>0.8875739644970414</v>
      </c>
    </row>
    <row r="15" spans="2:11" x14ac:dyDescent="0.4">
      <c r="B15" s="14"/>
      <c r="C15" s="14"/>
      <c r="D15" s="14"/>
      <c r="E15" s="14"/>
      <c r="F15" s="14"/>
      <c r="G15" s="14"/>
      <c r="H15" s="14"/>
      <c r="I15" s="14"/>
      <c r="J15" s="14"/>
    </row>
    <row r="16" spans="2:11" x14ac:dyDescent="0.4"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2:11" x14ac:dyDescent="0.4">
      <c r="B17" s="14">
        <v>1</v>
      </c>
      <c r="C17" s="14">
        <v>15</v>
      </c>
      <c r="D17" s="14">
        <v>26.8</v>
      </c>
      <c r="E17" s="15">
        <v>100</v>
      </c>
      <c r="F17" s="15">
        <v>100</v>
      </c>
      <c r="G17" s="14">
        <f>100/D17</f>
        <v>3.7313432835820897</v>
      </c>
      <c r="H17" s="14">
        <f>(G17*3600)/1000</f>
        <v>13.432835820895523</v>
      </c>
      <c r="I17" s="14">
        <f>AVERAGE(H17:H20)</f>
        <v>13.786457228571344</v>
      </c>
      <c r="J17" s="14">
        <f>I17/15</f>
        <v>0.91909714857142288</v>
      </c>
      <c r="K17">
        <f>H17/15</f>
        <v>0.89552238805970152</v>
      </c>
    </row>
    <row r="18" spans="2:11" x14ac:dyDescent="0.4">
      <c r="B18" s="14">
        <v>2</v>
      </c>
      <c r="C18" s="14">
        <v>15</v>
      </c>
      <c r="D18" s="14">
        <v>24.76</v>
      </c>
      <c r="E18" s="15">
        <v>200</v>
      </c>
      <c r="F18" s="15">
        <v>100</v>
      </c>
      <c r="G18" s="14">
        <f t="shared" ref="G18:G21" si="6">100/D18</f>
        <v>4.0387722132471726</v>
      </c>
      <c r="H18" s="14">
        <f t="shared" ref="H18:H21" si="7">(G18*3600)/1000</f>
        <v>14.539579967689821</v>
      </c>
      <c r="I18" s="14"/>
      <c r="J18" s="14"/>
      <c r="K18">
        <f t="shared" ref="K18:K21" si="8">H18/15</f>
        <v>0.96930533117932138</v>
      </c>
    </row>
    <row r="19" spans="2:11" x14ac:dyDescent="0.4">
      <c r="B19" s="14">
        <v>3</v>
      </c>
      <c r="C19" s="14">
        <v>15</v>
      </c>
      <c r="D19" s="14">
        <v>26.03</v>
      </c>
      <c r="E19" s="15">
        <v>300</v>
      </c>
      <c r="F19" s="15">
        <v>100</v>
      </c>
      <c r="G19" s="14">
        <f t="shared" si="6"/>
        <v>3.8417210910487896</v>
      </c>
      <c r="H19" s="14">
        <f t="shared" si="7"/>
        <v>13.830195927775643</v>
      </c>
      <c r="I19" s="14"/>
      <c r="J19" s="14"/>
      <c r="K19">
        <f t="shared" si="8"/>
        <v>0.9220130618517095</v>
      </c>
    </row>
    <row r="20" spans="2:11" x14ac:dyDescent="0.4">
      <c r="B20" s="14">
        <v>4</v>
      </c>
      <c r="C20" s="14">
        <v>15</v>
      </c>
      <c r="D20" s="14">
        <v>26.98</v>
      </c>
      <c r="E20" s="15">
        <v>400</v>
      </c>
      <c r="F20" s="15">
        <v>100</v>
      </c>
      <c r="G20" s="14">
        <f t="shared" si="6"/>
        <v>3.7064492216456633</v>
      </c>
      <c r="H20" s="14">
        <f t="shared" si="7"/>
        <v>13.343217197924389</v>
      </c>
      <c r="I20" s="14"/>
      <c r="J20" s="14"/>
      <c r="K20">
        <f t="shared" si="8"/>
        <v>0.88954781319495924</v>
      </c>
    </row>
    <row r="21" spans="2:11" x14ac:dyDescent="0.4">
      <c r="B21" s="14">
        <v>5</v>
      </c>
      <c r="C21" s="14">
        <v>15</v>
      </c>
      <c r="D21" s="14">
        <v>26.99</v>
      </c>
      <c r="E21" s="15">
        <v>500</v>
      </c>
      <c r="F21" s="15">
        <v>100</v>
      </c>
      <c r="G21" s="14">
        <f t="shared" si="6"/>
        <v>3.7050759540570586</v>
      </c>
      <c r="H21" s="14">
        <f t="shared" si="7"/>
        <v>13.33827343460541</v>
      </c>
      <c r="I21" s="14"/>
      <c r="J21" s="14"/>
      <c r="K21">
        <f t="shared" si="8"/>
        <v>0.88921822897369407</v>
      </c>
    </row>
    <row r="23" spans="2:11" x14ac:dyDescent="0.4"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2:11" x14ac:dyDescent="0.4">
      <c r="B24" s="14">
        <v>1</v>
      </c>
      <c r="C24" s="14">
        <v>10</v>
      </c>
      <c r="D24">
        <v>39.56</v>
      </c>
      <c r="E24" s="15">
        <v>100</v>
      </c>
      <c r="F24" s="15">
        <v>100</v>
      </c>
      <c r="G24">
        <f>F24/D24</f>
        <v>2.5278058645096055</v>
      </c>
      <c r="H24">
        <f>(G24*3600)/1000</f>
        <v>9.1001011122345812</v>
      </c>
      <c r="I24">
        <f>AVERAGE(H24:H27)</f>
        <v>9.062082231117051</v>
      </c>
      <c r="J24">
        <f>I24/10</f>
        <v>0.90620822311170512</v>
      </c>
      <c r="K24">
        <f>H24/10</f>
        <v>0.9100101112234581</v>
      </c>
    </row>
    <row r="25" spans="2:11" x14ac:dyDescent="0.4">
      <c r="B25" s="14">
        <v>2</v>
      </c>
      <c r="C25" s="14">
        <v>10</v>
      </c>
      <c r="D25">
        <v>37.729999999999997</v>
      </c>
      <c r="E25" s="15">
        <v>200</v>
      </c>
      <c r="F25" s="15">
        <v>100</v>
      </c>
      <c r="G25">
        <f t="shared" ref="G25:G28" si="9">F25/D25</f>
        <v>2.6504108136761202</v>
      </c>
      <c r="H25">
        <f t="shared" ref="H25:H28" si="10">(G25*3600)/1000</f>
        <v>9.5414789292340316</v>
      </c>
      <c r="K25">
        <f t="shared" ref="K25:K28" si="11">H25/10</f>
        <v>0.95414789292340318</v>
      </c>
    </row>
    <row r="26" spans="2:11" x14ac:dyDescent="0.4">
      <c r="B26" s="14">
        <v>3</v>
      </c>
      <c r="C26" s="14">
        <v>10</v>
      </c>
      <c r="D26">
        <v>41.15</v>
      </c>
      <c r="E26" s="15">
        <v>300</v>
      </c>
      <c r="F26" s="15">
        <v>100</v>
      </c>
      <c r="G26">
        <f t="shared" si="9"/>
        <v>2.4301336573511545</v>
      </c>
      <c r="H26">
        <f t="shared" si="10"/>
        <v>8.7484811664641562</v>
      </c>
      <c r="K26">
        <f t="shared" si="11"/>
        <v>0.8748481166464156</v>
      </c>
    </row>
    <row r="27" spans="2:11" x14ac:dyDescent="0.4">
      <c r="B27" s="14">
        <v>4</v>
      </c>
      <c r="C27" s="14">
        <v>10</v>
      </c>
      <c r="D27">
        <v>40.64</v>
      </c>
      <c r="E27" s="15">
        <v>400</v>
      </c>
      <c r="F27" s="15">
        <v>100</v>
      </c>
      <c r="G27">
        <f t="shared" si="9"/>
        <v>2.4606299212598426</v>
      </c>
      <c r="H27">
        <f t="shared" si="10"/>
        <v>8.8582677165354333</v>
      </c>
      <c r="K27">
        <f t="shared" si="11"/>
        <v>0.88582677165354329</v>
      </c>
    </row>
    <row r="28" spans="2:11" x14ac:dyDescent="0.4">
      <c r="B28" s="14">
        <v>5</v>
      </c>
      <c r="C28" s="14">
        <v>10</v>
      </c>
      <c r="D28">
        <v>41.25</v>
      </c>
      <c r="E28" s="15">
        <v>500</v>
      </c>
      <c r="F28" s="15">
        <v>100</v>
      </c>
      <c r="G28">
        <f t="shared" si="9"/>
        <v>2.4242424242424243</v>
      </c>
      <c r="H28">
        <f t="shared" si="10"/>
        <v>8.7272727272727284</v>
      </c>
      <c r="K28">
        <f t="shared" si="11"/>
        <v>0.8727272727272728</v>
      </c>
    </row>
    <row r="30" spans="2:11" x14ac:dyDescent="0.4"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2:11" x14ac:dyDescent="0.4">
      <c r="B31" s="14">
        <v>1</v>
      </c>
      <c r="C31">
        <v>5</v>
      </c>
      <c r="D31">
        <v>85.8</v>
      </c>
      <c r="E31" s="15">
        <v>100</v>
      </c>
      <c r="F31" s="15">
        <v>100</v>
      </c>
      <c r="G31">
        <f>F31/D31</f>
        <v>1.1655011655011656</v>
      </c>
      <c r="H31">
        <f>(G31*3600)/1000</f>
        <v>4.1958041958041958</v>
      </c>
      <c r="I31">
        <f>AVERAGE(H31:H34)</f>
        <v>4.1648906473031788</v>
      </c>
      <c r="J31">
        <f>I31/5</f>
        <v>0.83297812946063576</v>
      </c>
      <c r="K31">
        <f>H31/5</f>
        <v>0.83916083916083917</v>
      </c>
    </row>
    <row r="32" spans="2:11" x14ac:dyDescent="0.4">
      <c r="B32" s="14">
        <v>2</v>
      </c>
      <c r="C32">
        <v>5</v>
      </c>
      <c r="D32">
        <v>83.9</v>
      </c>
      <c r="E32" s="15">
        <v>200</v>
      </c>
      <c r="F32" s="15">
        <v>100</v>
      </c>
      <c r="G32">
        <f t="shared" ref="G32:G35" si="12">F32/D32</f>
        <v>1.1918951132300357</v>
      </c>
      <c r="H32">
        <f t="shared" ref="H32:H35" si="13">(G32*3600)/1000</f>
        <v>4.2908224076281289</v>
      </c>
      <c r="K32">
        <f t="shared" ref="K32:K35" si="14">H32/5</f>
        <v>0.85816448152562574</v>
      </c>
    </row>
    <row r="33" spans="2:11" x14ac:dyDescent="0.4">
      <c r="B33" s="14">
        <v>3</v>
      </c>
      <c r="C33">
        <v>5</v>
      </c>
      <c r="D33">
        <v>87.48</v>
      </c>
      <c r="E33" s="15">
        <v>300</v>
      </c>
      <c r="F33" s="15">
        <v>100</v>
      </c>
      <c r="G33">
        <f t="shared" si="12"/>
        <v>1.1431184270690442</v>
      </c>
      <c r="H33">
        <f t="shared" si="13"/>
        <v>4.1152263374485596</v>
      </c>
      <c r="K33">
        <f t="shared" si="14"/>
        <v>0.82304526748971196</v>
      </c>
    </row>
    <row r="34" spans="2:11" x14ac:dyDescent="0.4">
      <c r="B34" s="14">
        <v>4</v>
      </c>
      <c r="C34">
        <v>5</v>
      </c>
      <c r="D34">
        <v>88.72</v>
      </c>
      <c r="E34" s="15">
        <v>400</v>
      </c>
      <c r="F34" s="15">
        <v>100</v>
      </c>
      <c r="G34">
        <f t="shared" si="12"/>
        <v>1.127141568981064</v>
      </c>
      <c r="H34">
        <f t="shared" si="13"/>
        <v>4.0577096483318309</v>
      </c>
      <c r="K34">
        <f t="shared" si="14"/>
        <v>0.81154192966636618</v>
      </c>
    </row>
    <row r="35" spans="2:11" x14ac:dyDescent="0.4">
      <c r="B35" s="14">
        <v>5</v>
      </c>
      <c r="C35">
        <v>5</v>
      </c>
      <c r="D35">
        <v>89.95</v>
      </c>
      <c r="E35" s="15">
        <v>500</v>
      </c>
      <c r="F35" s="15">
        <v>100</v>
      </c>
      <c r="G35">
        <f t="shared" si="12"/>
        <v>1.1117287381878822</v>
      </c>
      <c r="H35">
        <f t="shared" si="13"/>
        <v>4.0022234574763758</v>
      </c>
      <c r="K35">
        <f t="shared" si="14"/>
        <v>0.8004446914952752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CB4AD-CDF8-459F-92CB-DF36CE62DB3A}">
  <dimension ref="C3:L33"/>
  <sheetViews>
    <sheetView tabSelected="1" zoomScale="27" zoomScaleNormal="40" workbookViewId="0">
      <selection activeCell="V16" sqref="V16"/>
    </sheetView>
  </sheetViews>
  <sheetFormatPr defaultRowHeight="14.6" x14ac:dyDescent="0.4"/>
  <cols>
    <col min="3" max="3" width="13" customWidth="1"/>
    <col min="4" max="4" width="18.4609375" customWidth="1"/>
    <col min="6" max="6" width="12.3046875" customWidth="1"/>
    <col min="7" max="7" width="18.23046875" customWidth="1"/>
    <col min="8" max="8" width="14.4609375" customWidth="1"/>
    <col min="9" max="9" width="13.61328125" customWidth="1"/>
    <col min="10" max="10" width="13.3828125" customWidth="1"/>
    <col min="11" max="11" width="23.15234375" customWidth="1"/>
    <col min="12" max="12" width="34.3828125" customWidth="1"/>
  </cols>
  <sheetData>
    <row r="3" spans="3:12" x14ac:dyDescent="0.4">
      <c r="C3" s="5" t="s">
        <v>7</v>
      </c>
      <c r="D3" s="5" t="s">
        <v>0</v>
      </c>
      <c r="E3" s="6" t="s">
        <v>1</v>
      </c>
      <c r="F3" s="5" t="s">
        <v>2</v>
      </c>
      <c r="G3" s="5" t="s">
        <v>8</v>
      </c>
      <c r="H3" s="5" t="s">
        <v>3</v>
      </c>
      <c r="I3" s="5" t="s">
        <v>4</v>
      </c>
      <c r="J3" s="5" t="s">
        <v>5</v>
      </c>
      <c r="K3" s="5" t="s">
        <v>9</v>
      </c>
      <c r="L3" s="9" t="s">
        <v>10</v>
      </c>
    </row>
    <row r="4" spans="3:12" x14ac:dyDescent="0.4">
      <c r="C4">
        <v>1</v>
      </c>
      <c r="D4" s="17">
        <v>25</v>
      </c>
      <c r="E4">
        <v>16.260000000000002</v>
      </c>
      <c r="F4" s="10">
        <v>100</v>
      </c>
      <c r="G4" s="10">
        <v>100</v>
      </c>
      <c r="H4">
        <f>G4/E4</f>
        <v>6.1500615006150054</v>
      </c>
      <c r="I4">
        <f>(H4*3600)/1000</f>
        <v>22.140221402214017</v>
      </c>
      <c r="J4">
        <f>AVERAGE(I4:I7)</f>
        <v>24.154963849911184</v>
      </c>
      <c r="K4">
        <f>J4/25</f>
        <v>0.96619855399644738</v>
      </c>
      <c r="L4">
        <f>I4/25</f>
        <v>0.88560885608856066</v>
      </c>
    </row>
    <row r="5" spans="3:12" x14ac:dyDescent="0.4">
      <c r="C5">
        <v>2</v>
      </c>
      <c r="D5" s="17">
        <v>25</v>
      </c>
      <c r="E5">
        <v>15.63</v>
      </c>
      <c r="F5" s="10">
        <v>200</v>
      </c>
      <c r="G5" s="10">
        <v>100</v>
      </c>
      <c r="H5">
        <f t="shared" ref="H5:H8" si="0">G5/E5</f>
        <v>6.3979526551503518</v>
      </c>
      <c r="I5">
        <f t="shared" ref="I5:I8" si="1">(H5*3600)/1000</f>
        <v>23.032629558541267</v>
      </c>
      <c r="L5">
        <f t="shared" ref="L5:L8" si="2">I5/25</f>
        <v>0.92130518234165071</v>
      </c>
    </row>
    <row r="6" spans="3:12" x14ac:dyDescent="0.4">
      <c r="C6">
        <v>3</v>
      </c>
      <c r="D6" s="17">
        <v>25</v>
      </c>
      <c r="E6">
        <v>14.01</v>
      </c>
      <c r="F6" s="10">
        <v>300</v>
      </c>
      <c r="G6" s="10">
        <v>100</v>
      </c>
      <c r="H6">
        <f t="shared" si="0"/>
        <v>7.1377587437544614</v>
      </c>
      <c r="I6">
        <f t="shared" si="1"/>
        <v>25.695931477516059</v>
      </c>
      <c r="L6">
        <f t="shared" si="2"/>
        <v>1.0278372591006424</v>
      </c>
    </row>
    <row r="7" spans="3:12" x14ac:dyDescent="0.4">
      <c r="C7">
        <v>4</v>
      </c>
      <c r="D7" s="17">
        <v>25</v>
      </c>
      <c r="E7">
        <v>13.98</v>
      </c>
      <c r="F7" s="10">
        <v>400</v>
      </c>
      <c r="G7" s="10">
        <v>100</v>
      </c>
      <c r="H7">
        <f t="shared" si="0"/>
        <v>7.1530758226037197</v>
      </c>
      <c r="I7">
        <f t="shared" si="1"/>
        <v>25.751072961373389</v>
      </c>
      <c r="L7">
        <f t="shared" si="2"/>
        <v>1.0300429184549356</v>
      </c>
    </row>
    <row r="8" spans="3:12" x14ac:dyDescent="0.4">
      <c r="C8">
        <v>5</v>
      </c>
      <c r="D8" s="17">
        <v>25</v>
      </c>
      <c r="E8">
        <v>13.71</v>
      </c>
      <c r="F8" s="10">
        <v>500</v>
      </c>
      <c r="G8" s="10">
        <v>100</v>
      </c>
      <c r="H8">
        <f t="shared" si="0"/>
        <v>7.2939460247994159</v>
      </c>
      <c r="I8">
        <f t="shared" si="1"/>
        <v>26.258205689277897</v>
      </c>
      <c r="L8">
        <f t="shared" si="2"/>
        <v>1.0503282275711159</v>
      </c>
    </row>
    <row r="9" spans="3:12" x14ac:dyDescent="0.4">
      <c r="C9" s="16"/>
      <c r="D9" s="18"/>
      <c r="E9" s="18"/>
      <c r="F9" s="18"/>
      <c r="G9" s="18"/>
      <c r="H9" s="18"/>
      <c r="I9" s="18"/>
      <c r="J9" s="18"/>
      <c r="K9" s="18"/>
      <c r="L9" s="18"/>
    </row>
    <row r="10" spans="3:12" x14ac:dyDescent="0.4">
      <c r="C10" s="14">
        <v>1</v>
      </c>
      <c r="D10" s="14">
        <v>20</v>
      </c>
      <c r="E10">
        <v>21.47</v>
      </c>
      <c r="F10" s="10">
        <v>100</v>
      </c>
      <c r="G10" s="10">
        <v>100</v>
      </c>
      <c r="H10">
        <f>G10/E10</f>
        <v>4.6576618537494179</v>
      </c>
      <c r="I10">
        <f>(H10*3600)/1000</f>
        <v>16.767582673497905</v>
      </c>
      <c r="J10">
        <f>AVERAGE(I10:I13)</f>
        <v>17.446753151695436</v>
      </c>
      <c r="K10">
        <f>J10/20</f>
        <v>0.87233765758477178</v>
      </c>
      <c r="L10">
        <f>I10/20</f>
        <v>0.83837913367489525</v>
      </c>
    </row>
    <row r="11" spans="3:12" x14ac:dyDescent="0.4">
      <c r="C11" s="14">
        <v>2</v>
      </c>
      <c r="D11" s="14">
        <v>20</v>
      </c>
      <c r="E11">
        <v>18.690000000000001</v>
      </c>
      <c r="F11" s="10">
        <v>200</v>
      </c>
      <c r="G11" s="10">
        <v>100</v>
      </c>
      <c r="H11">
        <f t="shared" ref="H11:H14" si="3">G11/E11</f>
        <v>5.3504547886570357</v>
      </c>
      <c r="I11">
        <f t="shared" ref="I11:I14" si="4">(H11*3600)/1000</f>
        <v>19.261637239165328</v>
      </c>
      <c r="L11">
        <f t="shared" ref="L11:L14" si="5">I11/20</f>
        <v>0.96308186195826639</v>
      </c>
    </row>
    <row r="12" spans="3:12" x14ac:dyDescent="0.4">
      <c r="C12" s="14">
        <v>3</v>
      </c>
      <c r="D12" s="14">
        <v>20</v>
      </c>
      <c r="E12">
        <v>20.96</v>
      </c>
      <c r="F12" s="10">
        <v>300</v>
      </c>
      <c r="G12" s="10">
        <v>100</v>
      </c>
      <c r="H12">
        <f t="shared" si="3"/>
        <v>4.7709923664122131</v>
      </c>
      <c r="I12">
        <f t="shared" si="4"/>
        <v>17.175572519083964</v>
      </c>
      <c r="L12">
        <f t="shared" si="5"/>
        <v>0.85877862595419818</v>
      </c>
    </row>
    <row r="13" spans="3:12" x14ac:dyDescent="0.4">
      <c r="C13" s="14">
        <v>4</v>
      </c>
      <c r="D13" s="14">
        <v>20</v>
      </c>
      <c r="E13">
        <v>21.71</v>
      </c>
      <c r="F13" s="10">
        <v>400</v>
      </c>
      <c r="G13" s="10">
        <v>100</v>
      </c>
      <c r="H13">
        <f t="shared" si="3"/>
        <v>4.6061722708429294</v>
      </c>
      <c r="I13">
        <f t="shared" si="4"/>
        <v>16.582220175034546</v>
      </c>
      <c r="L13">
        <f t="shared" si="5"/>
        <v>0.82911100875172727</v>
      </c>
    </row>
    <row r="14" spans="3:12" x14ac:dyDescent="0.4">
      <c r="C14" s="14">
        <v>5</v>
      </c>
      <c r="D14" s="14">
        <v>20</v>
      </c>
      <c r="E14">
        <v>19.46</v>
      </c>
      <c r="F14" s="10">
        <v>500</v>
      </c>
      <c r="G14" s="10">
        <v>100</v>
      </c>
      <c r="H14">
        <f t="shared" si="3"/>
        <v>5.1387461459403907</v>
      </c>
      <c r="I14">
        <f t="shared" si="4"/>
        <v>18.499486125385406</v>
      </c>
      <c r="L14">
        <f t="shared" si="5"/>
        <v>0.92497430626927035</v>
      </c>
    </row>
    <row r="15" spans="3:12" x14ac:dyDescent="0.4"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3:12" x14ac:dyDescent="0.4">
      <c r="C16" s="14">
        <v>1</v>
      </c>
      <c r="D16" s="14">
        <v>15</v>
      </c>
      <c r="E16">
        <v>21.63</v>
      </c>
      <c r="F16" s="10">
        <v>100</v>
      </c>
      <c r="G16" s="10">
        <v>100</v>
      </c>
      <c r="H16">
        <f>G16/21.63</f>
        <v>4.6232085067036524</v>
      </c>
      <c r="I16">
        <f>(H16*3600)/1000</f>
        <v>16.643550624133148</v>
      </c>
      <c r="J16">
        <f>AVERAGE(I16:I19)</f>
        <v>16.643550624133148</v>
      </c>
      <c r="K16">
        <f>J16/15</f>
        <v>1.1095700416088765</v>
      </c>
      <c r="L16">
        <f>I16/15</f>
        <v>1.1095700416088765</v>
      </c>
    </row>
    <row r="17" spans="3:12" x14ac:dyDescent="0.4">
      <c r="C17" s="14">
        <v>2</v>
      </c>
      <c r="D17" s="14">
        <v>15</v>
      </c>
      <c r="E17">
        <v>27.23</v>
      </c>
      <c r="F17" s="10">
        <v>200</v>
      </c>
      <c r="G17" s="10">
        <v>100</v>
      </c>
      <c r="H17">
        <f t="shared" ref="H17:H20" si="6">G17/21.63</f>
        <v>4.6232085067036524</v>
      </c>
      <c r="I17">
        <f t="shared" ref="I17:I20" si="7">(H17*3600)/1000</f>
        <v>16.643550624133148</v>
      </c>
      <c r="L17">
        <f t="shared" ref="L17:L20" si="8">I17/15</f>
        <v>1.1095700416088765</v>
      </c>
    </row>
    <row r="18" spans="3:12" x14ac:dyDescent="0.4">
      <c r="C18" s="14">
        <v>3</v>
      </c>
      <c r="D18" s="14">
        <v>15</v>
      </c>
      <c r="E18">
        <v>27.9</v>
      </c>
      <c r="F18" s="10">
        <v>300</v>
      </c>
      <c r="G18" s="10">
        <v>100</v>
      </c>
      <c r="H18">
        <f t="shared" si="6"/>
        <v>4.6232085067036524</v>
      </c>
      <c r="I18">
        <f t="shared" si="7"/>
        <v>16.643550624133148</v>
      </c>
      <c r="L18">
        <f t="shared" si="8"/>
        <v>1.1095700416088765</v>
      </c>
    </row>
    <row r="19" spans="3:12" x14ac:dyDescent="0.4">
      <c r="C19" s="14">
        <v>4</v>
      </c>
      <c r="D19" s="14">
        <v>15</v>
      </c>
      <c r="E19">
        <v>27.61</v>
      </c>
      <c r="F19" s="10">
        <v>400</v>
      </c>
      <c r="G19" s="10">
        <v>100</v>
      </c>
      <c r="H19">
        <f t="shared" si="6"/>
        <v>4.6232085067036524</v>
      </c>
      <c r="I19">
        <f t="shared" si="7"/>
        <v>16.643550624133148</v>
      </c>
      <c r="L19">
        <f t="shared" si="8"/>
        <v>1.1095700416088765</v>
      </c>
    </row>
    <row r="20" spans="3:12" x14ac:dyDescent="0.4">
      <c r="C20" s="14">
        <v>5</v>
      </c>
      <c r="D20" s="14">
        <v>15</v>
      </c>
      <c r="E20">
        <v>28.28</v>
      </c>
      <c r="F20" s="10">
        <v>500</v>
      </c>
      <c r="G20" s="10">
        <v>100</v>
      </c>
      <c r="H20">
        <f t="shared" si="6"/>
        <v>4.6232085067036524</v>
      </c>
      <c r="I20">
        <f t="shared" si="7"/>
        <v>16.643550624133148</v>
      </c>
      <c r="L20">
        <f t="shared" si="8"/>
        <v>1.1095700416088765</v>
      </c>
    </row>
    <row r="21" spans="3:12" x14ac:dyDescent="0.4"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3:12" x14ac:dyDescent="0.4">
      <c r="C22" s="14">
        <v>1</v>
      </c>
      <c r="D22" s="14">
        <v>10</v>
      </c>
      <c r="E22">
        <v>37.61</v>
      </c>
      <c r="F22" s="10">
        <v>100</v>
      </c>
      <c r="G22" s="10">
        <v>100</v>
      </c>
      <c r="H22">
        <f>(G22/E22)</f>
        <v>2.6588673225206061</v>
      </c>
      <c r="I22">
        <f>(H22*3600)/1000</f>
        <v>9.571922361074181</v>
      </c>
      <c r="J22">
        <f>AVERAGE(I22:I25)</f>
        <v>8.4608296100445308</v>
      </c>
      <c r="K22">
        <f>J22/10</f>
        <v>0.84608296100445313</v>
      </c>
      <c r="L22">
        <f>I22/10</f>
        <v>0.9571922361074181</v>
      </c>
    </row>
    <row r="23" spans="3:12" x14ac:dyDescent="0.4">
      <c r="C23" s="14">
        <v>2</v>
      </c>
      <c r="D23" s="14">
        <v>10</v>
      </c>
      <c r="E23">
        <v>45.1</v>
      </c>
      <c r="F23" s="10">
        <v>200</v>
      </c>
      <c r="G23" s="10">
        <v>100</v>
      </c>
      <c r="H23">
        <f t="shared" ref="H23:H26" si="9">(G23/E23)</f>
        <v>2.2172949002217295</v>
      </c>
      <c r="I23">
        <f t="shared" ref="I23:I26" si="10">(H23*3600)/1000</f>
        <v>7.9822616407982263</v>
      </c>
      <c r="L23">
        <f t="shared" ref="L23:L26" si="11">I23/10</f>
        <v>0.79822616407982261</v>
      </c>
    </row>
    <row r="24" spans="3:12" x14ac:dyDescent="0.4">
      <c r="C24" s="14">
        <v>3</v>
      </c>
      <c r="D24" s="14">
        <v>10</v>
      </c>
      <c r="E24">
        <v>43.2</v>
      </c>
      <c r="F24" s="10">
        <v>300</v>
      </c>
      <c r="G24" s="10">
        <v>100</v>
      </c>
      <c r="H24">
        <f t="shared" si="9"/>
        <v>2.3148148148148149</v>
      </c>
      <c r="I24">
        <f t="shared" si="10"/>
        <v>8.3333333333333339</v>
      </c>
      <c r="L24">
        <f t="shared" si="11"/>
        <v>0.83333333333333337</v>
      </c>
    </row>
    <row r="25" spans="3:12" x14ac:dyDescent="0.4">
      <c r="C25" s="14">
        <v>4</v>
      </c>
      <c r="D25" s="14">
        <v>10</v>
      </c>
      <c r="E25">
        <v>45.25</v>
      </c>
      <c r="F25" s="10">
        <v>400</v>
      </c>
      <c r="G25" s="10">
        <v>100</v>
      </c>
      <c r="H25">
        <f t="shared" si="9"/>
        <v>2.2099447513812156</v>
      </c>
      <c r="I25">
        <f>(H25*3600)/1000</f>
        <v>7.9558011049723767</v>
      </c>
      <c r="L25">
        <f t="shared" si="11"/>
        <v>0.79558011049723765</v>
      </c>
    </row>
    <row r="26" spans="3:12" x14ac:dyDescent="0.4">
      <c r="C26" s="14">
        <v>5</v>
      </c>
      <c r="D26" s="14">
        <v>10</v>
      </c>
      <c r="E26">
        <v>37.25</v>
      </c>
      <c r="F26" s="10">
        <v>500</v>
      </c>
      <c r="G26" s="10">
        <v>100</v>
      </c>
      <c r="H26">
        <f t="shared" si="9"/>
        <v>2.6845637583892619</v>
      </c>
      <c r="I26">
        <f t="shared" si="10"/>
        <v>9.6644295302013425</v>
      </c>
      <c r="L26">
        <f t="shared" si="11"/>
        <v>0.96644295302013428</v>
      </c>
    </row>
    <row r="28" spans="3:12" x14ac:dyDescent="0.4"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3:12" x14ac:dyDescent="0.4">
      <c r="C29" s="14">
        <v>1</v>
      </c>
      <c r="D29">
        <v>5</v>
      </c>
      <c r="E29">
        <v>80.680000000000007</v>
      </c>
      <c r="F29" s="10">
        <v>100</v>
      </c>
      <c r="G29" s="10">
        <v>100</v>
      </c>
      <c r="H29">
        <f>G29/E29</f>
        <v>1.2394645513138323</v>
      </c>
      <c r="I29">
        <f>(H29*3600)/1000</f>
        <v>4.4620723847297956</v>
      </c>
      <c r="J29">
        <f>AVERAGE(I29:I32)</f>
        <v>4.1161267698823272</v>
      </c>
      <c r="K29">
        <f>(J29/D29)</f>
        <v>0.82322535397646546</v>
      </c>
      <c r="L29">
        <f>I29/5</f>
        <v>0.8924144769459591</v>
      </c>
    </row>
    <row r="30" spans="3:12" x14ac:dyDescent="0.4">
      <c r="C30" s="14">
        <v>2</v>
      </c>
      <c r="D30">
        <v>5</v>
      </c>
      <c r="E30">
        <v>88.44</v>
      </c>
      <c r="F30" s="10">
        <v>200</v>
      </c>
      <c r="G30" s="10">
        <v>100</v>
      </c>
      <c r="H30">
        <f t="shared" ref="H30:H33" si="12">G30/E30</f>
        <v>1.1307100859339665</v>
      </c>
      <c r="I30">
        <f t="shared" ref="I30:I33" si="13">(H30*3600)/1000</f>
        <v>4.0705563093622796</v>
      </c>
      <c r="L30">
        <f t="shared" ref="L30:L33" si="14">I30/5</f>
        <v>0.81411126187245597</v>
      </c>
    </row>
    <row r="31" spans="3:12" x14ac:dyDescent="0.4">
      <c r="C31" s="14">
        <v>3</v>
      </c>
      <c r="D31">
        <v>5</v>
      </c>
      <c r="E31">
        <v>89.98</v>
      </c>
      <c r="F31" s="10">
        <v>300</v>
      </c>
      <c r="G31" s="10">
        <v>100</v>
      </c>
      <c r="H31">
        <f t="shared" si="12"/>
        <v>1.1113580795732385</v>
      </c>
      <c r="I31">
        <f t="shared" si="13"/>
        <v>4.0008890864636584</v>
      </c>
      <c r="L31">
        <f t="shared" si="14"/>
        <v>0.80017781729273163</v>
      </c>
    </row>
    <row r="32" spans="3:12" x14ac:dyDescent="0.4">
      <c r="C32" s="14">
        <v>4</v>
      </c>
      <c r="D32">
        <v>5</v>
      </c>
      <c r="E32">
        <v>91.58</v>
      </c>
      <c r="F32" s="10">
        <v>400</v>
      </c>
      <c r="G32" s="10">
        <v>100</v>
      </c>
      <c r="H32">
        <f t="shared" si="12"/>
        <v>1.0919414719371041</v>
      </c>
      <c r="I32">
        <f t="shared" si="13"/>
        <v>3.9309892989735751</v>
      </c>
      <c r="L32">
        <f t="shared" si="14"/>
        <v>0.78619785979471501</v>
      </c>
    </row>
    <row r="33" spans="3:12" x14ac:dyDescent="0.4">
      <c r="C33" s="14">
        <v>5</v>
      </c>
      <c r="D33">
        <v>5</v>
      </c>
      <c r="E33">
        <v>96.4</v>
      </c>
      <c r="F33" s="10">
        <v>500</v>
      </c>
      <c r="G33" s="10">
        <v>100</v>
      </c>
      <c r="H33">
        <f t="shared" si="12"/>
        <v>1.0373443983402488</v>
      </c>
      <c r="I33">
        <f t="shared" si="13"/>
        <v>3.7344398340248959</v>
      </c>
      <c r="L33">
        <f t="shared" si="14"/>
        <v>0.74688796680497915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Argon</vt:lpstr>
      <vt:lpstr>Argon-up</vt:lpstr>
      <vt:lpstr>R134a</vt:lpstr>
      <vt:lpstr>Argon (2)</vt:lpstr>
      <vt:lpstr>Argon(2-up)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</dc:creator>
  <cp:lastModifiedBy>AMR</cp:lastModifiedBy>
  <dcterms:created xsi:type="dcterms:W3CDTF">2018-07-09T14:34:32Z</dcterms:created>
  <dcterms:modified xsi:type="dcterms:W3CDTF">2018-07-16T11:21:14Z</dcterms:modified>
</cp:coreProperties>
</file>