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LV\Installation\Ivan\"/>
    </mc:Choice>
  </mc:AlternateContent>
  <bookViews>
    <workbookView xWindow="0" yWindow="0" windowWidth="2370" windowHeight="0" activeTab="2"/>
  </bookViews>
  <sheets>
    <sheet name="RE31" sheetId="1" r:id="rId1"/>
    <sheet name="RE41" sheetId="2" r:id="rId2"/>
    <sheet name="Total" sheetId="3" r:id="rId3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3" l="1"/>
  <c r="I29" i="3"/>
  <c r="I30" i="3"/>
  <c r="I27" i="3"/>
  <c r="E11" i="3"/>
  <c r="E13" i="3"/>
  <c r="G11" i="3"/>
  <c r="G13" i="3"/>
  <c r="E16" i="3"/>
  <c r="E18" i="3"/>
  <c r="E23" i="3"/>
  <c r="G38" i="2"/>
  <c r="J38" i="2"/>
  <c r="E36" i="2"/>
  <c r="F36" i="2"/>
  <c r="G36" i="2"/>
  <c r="K36" i="2"/>
  <c r="E35" i="2"/>
  <c r="F35" i="2"/>
  <c r="G35" i="2"/>
  <c r="K35" i="2"/>
  <c r="E34" i="2"/>
  <c r="F34" i="2"/>
  <c r="G34" i="2"/>
  <c r="K34" i="2"/>
  <c r="E33" i="2"/>
  <c r="F33" i="2"/>
  <c r="G33" i="2"/>
  <c r="K33" i="2"/>
  <c r="E32" i="2"/>
  <c r="F32" i="2"/>
  <c r="G32" i="2"/>
  <c r="K32" i="2"/>
  <c r="E31" i="2"/>
  <c r="F31" i="2"/>
  <c r="G31" i="2"/>
  <c r="K31" i="2"/>
  <c r="E30" i="2"/>
  <c r="F30" i="2"/>
  <c r="G30" i="2"/>
  <c r="K30" i="2"/>
  <c r="E29" i="2"/>
  <c r="F29" i="2"/>
  <c r="G29" i="2"/>
  <c r="K29" i="2"/>
  <c r="E28" i="2"/>
  <c r="F28" i="2"/>
  <c r="G28" i="2"/>
  <c r="K28" i="2"/>
  <c r="E27" i="2"/>
  <c r="F27" i="2"/>
  <c r="G27" i="2"/>
  <c r="K27" i="2"/>
  <c r="E26" i="2"/>
  <c r="F26" i="2"/>
  <c r="G26" i="2"/>
  <c r="K26" i="2"/>
  <c r="E25" i="2"/>
  <c r="F25" i="2"/>
  <c r="G25" i="2"/>
  <c r="K25" i="2"/>
  <c r="E24" i="2"/>
  <c r="F24" i="2"/>
  <c r="G24" i="2"/>
  <c r="K24" i="2"/>
  <c r="E23" i="2"/>
  <c r="F23" i="2"/>
  <c r="G23" i="2"/>
  <c r="K23" i="2"/>
  <c r="E22" i="2"/>
  <c r="F22" i="2"/>
  <c r="G22" i="2"/>
  <c r="K22" i="2"/>
  <c r="E21" i="2"/>
  <c r="F21" i="2"/>
  <c r="G21" i="2"/>
  <c r="K21" i="2"/>
  <c r="E20" i="2"/>
  <c r="F20" i="2"/>
  <c r="G20" i="2"/>
  <c r="K20" i="2"/>
  <c r="E19" i="2"/>
  <c r="F19" i="2"/>
  <c r="G19" i="2"/>
  <c r="K19" i="2"/>
  <c r="K3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9" i="1"/>
  <c r="L37" i="1"/>
  <c r="L36" i="1"/>
  <c r="L35" i="1"/>
  <c r="L34" i="1"/>
  <c r="L33" i="1"/>
  <c r="L32" i="1"/>
  <c r="L31" i="1"/>
  <c r="L30" i="1"/>
  <c r="L29" i="1"/>
  <c r="L28" i="1"/>
  <c r="M27" i="1"/>
  <c r="M26" i="1"/>
  <c r="M25" i="1"/>
  <c r="L24" i="1"/>
  <c r="L23" i="1"/>
  <c r="L22" i="1"/>
  <c r="L21" i="1"/>
  <c r="L20" i="1"/>
</calcChain>
</file>

<file path=xl/sharedStrings.xml><?xml version="1.0" encoding="utf-8"?>
<sst xmlns="http://schemas.openxmlformats.org/spreadsheetml/2006/main" count="172" uniqueCount="94">
  <si>
    <t>New 3rd LV cable requirements</t>
  </si>
  <si>
    <t>Calculations from Ivan during 2019</t>
  </si>
  <si>
    <t>Ian</t>
  </si>
  <si>
    <t>RE4/1</t>
  </si>
  <si>
    <t>One extra cable per station</t>
  </si>
  <si>
    <t>New LV Cable length calculations</t>
  </si>
  <si>
    <t>RE3/1 chambers</t>
  </si>
  <si>
    <t>Yan, Ivan and Ian</t>
  </si>
  <si>
    <t>Ivan</t>
  </si>
  <si>
    <t>Ivan's extra</t>
  </si>
  <si>
    <t>Ivan final solution</t>
  </si>
  <si>
    <t>Stephane</t>
  </si>
  <si>
    <t>Delta</t>
  </si>
  <si>
    <t>Above rack</t>
  </si>
  <si>
    <t>Rack floor</t>
  </si>
  <si>
    <t>[m]</t>
  </si>
  <si>
    <t>X2</t>
  </si>
  <si>
    <t>NEAR</t>
  </si>
  <si>
    <t>S01</t>
  </si>
  <si>
    <t>S02</t>
  </si>
  <si>
    <t>S03</t>
  </si>
  <si>
    <t>S04</t>
  </si>
  <si>
    <t>S05</t>
  </si>
  <si>
    <t>X4</t>
  </si>
  <si>
    <t>FAR</t>
  </si>
  <si>
    <t>S06</t>
  </si>
  <si>
    <t>S07</t>
  </si>
  <si>
    <t>S08</t>
  </si>
  <si>
    <t>S09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</si>
  <si>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</si>
  <si>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</si>
  <si>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</si>
  <si>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</si>
  <si>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</si>
  <si>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</si>
  <si>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</si>
  <si>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</si>
  <si>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</si>
  <si>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Total</t>
  </si>
  <si>
    <t>All cables enter the racks on the floor (X4) or under the floor (X2) EXEPT for cables 6, 7 and 8</t>
  </si>
  <si>
    <t>Nota . Ivan's numbers have no extra on chamber end. 60cm (rack width) on rack end</t>
  </si>
  <si>
    <t>File from; http://project-cms-rpc-endcap.web.cern.ch/project-cms-rpc-endcap/rpc/UpscopeHighEta/RPCDevelopements/RE31and41/Services/LV/Installation/Ivan/Cables28Oct2019YEMinus3.xlsx</t>
  </si>
  <si>
    <t>RE41</t>
  </si>
  <si>
    <t>LV cables for RE plus 4/1</t>
  </si>
  <si>
    <t>Ivan and Ian</t>
  </si>
  <si>
    <t>Distances obtained from RE4SMs</t>
  </si>
  <si>
    <t>add distance to RE4/1 from ME4/2</t>
  </si>
  <si>
    <t>Add excess</t>
  </si>
  <si>
    <t>nominal from small r ME4/2</t>
  </si>
  <si>
    <t xml:space="preserve">remove </t>
  </si>
  <si>
    <t>delta wrt Ivan values</t>
  </si>
  <si>
    <t>40cm for x4 rack</t>
  </si>
  <si>
    <t>Near</t>
  </si>
  <si>
    <t>RE+4/1/01</t>
  </si>
  <si>
    <t>RE+4/1/02</t>
  </si>
  <si>
    <t>RE+4/1/03</t>
  </si>
  <si>
    <t>RE+4/1/04</t>
  </si>
  <si>
    <t>RE+4/1/05</t>
  </si>
  <si>
    <t>Far</t>
  </si>
  <si>
    <t>RE+4/1/06</t>
  </si>
  <si>
    <t>RE+4/1/07</t>
  </si>
  <si>
    <t>RE+4/1/08</t>
  </si>
  <si>
    <t>RE+4/1/09</t>
  </si>
  <si>
    <t>RE+4/1/10</t>
  </si>
  <si>
    <t>RE+4/1/11</t>
  </si>
  <si>
    <t>RE+4/1/12</t>
  </si>
  <si>
    <t>RE+4/1/13</t>
  </si>
  <si>
    <t>RE+4/1/14</t>
  </si>
  <si>
    <t>RE+4/1/15</t>
  </si>
  <si>
    <t>RE+4/1/16</t>
  </si>
  <si>
    <t>RE+4/1/17</t>
  </si>
  <si>
    <t>RE+4/1/18</t>
  </si>
  <si>
    <t>This doc is available here</t>
  </si>
  <si>
    <t>http://project-cms-rpc-endcap.web.cern.ch/project-cms-rpc-endcap/rpc/UpscopeHighEta/RPCDevelopements/RE31and41/Services/LV/Installation/Ivan/</t>
  </si>
  <si>
    <t xml:space="preserve">RE3/1 </t>
  </si>
  <si>
    <t>length</t>
  </si>
  <si>
    <t>Stephan</t>
  </si>
  <si>
    <t>Round up</t>
  </si>
  <si>
    <t>Extra Length 20%</t>
  </si>
  <si>
    <t>Total one endcap</t>
  </si>
  <si>
    <t>Both endcaps</t>
  </si>
  <si>
    <t>Measurements indicate that we have 500m of the LV cable  from the Polish order in 2005</t>
  </si>
  <si>
    <t>Require</t>
  </si>
  <si>
    <t>In stock</t>
  </si>
  <si>
    <t xml:space="preserve">Request quote for </t>
  </si>
  <si>
    <t>Quote done 2018</t>
  </si>
  <si>
    <t>measurements can be found here;</t>
  </si>
  <si>
    <t>http://project-cms-rpc-endcap.web.cern.ch/project-cms-rpc-endcap/rpc/UpscopeHighEta/RPCDevelopements/RE31and41/Services/LV/Tests/CableLength904Measure/</t>
  </si>
  <si>
    <t>Total extra length for one extra cable in all 4 stations</t>
  </si>
  <si>
    <t>Ian Crotty</t>
  </si>
  <si>
    <t>Take notice that the quantity produced is plus or minus 10% !!!!!!</t>
  </si>
  <si>
    <t>PriceEuro/m</t>
  </si>
  <si>
    <t>This document can be found here;</t>
  </si>
  <si>
    <t>http://project-cms-rpc-endcap.web.cern.ch/project-cms-rpc-endcap/rpc/UpscopeHighEta/RPCDevelopements/RE31and41/Services/LV/Installation/Ivan/New3rdLVCable2Dec2019.xlsx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</si>
</sst>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15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wrapText="1"/>
    </xf>
    <xf numFmtId="0" fontId="0" fillId="2" borderId="1" xfId="0" applyFill="1" applyBorder="1"/>
    <xf numFmtId="0" fontId="0" fillId="0" borderId="3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5" fillId="0" borderId="0" xfId="0" applyFont="1"/>
    <xf numFmtId="0" fontId="0" fillId="0" borderId="1" xfId="0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4" fontId="0" fillId="0" borderId="1" xfId="0" applyNumberFormat="1" applyBorder="1"/>
    <xf numFmtId="0" fontId="8" fillId="0" borderId="0" xfId="1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16</xdr:row>
      <xdr:rowOff>28575</xdr:rowOff>
    </xdr:from>
    <xdr:to>
      <xdr:col>21</xdr:col>
      <xdr:colOff>426432</xdr:colOff>
      <xdr:row>36</xdr:row>
      <xdr:rowOff>187415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53375" y="2943225"/>
          <a:ext cx="5474682" cy="396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project-cms-rpc-endcap.web.cern.ch/project-cms-rpc-endcap/rpc/UpscopeHighEta/RPCDevelopements/RE31and41/Services/LV/Installation/Iva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project-cms-rpc-endcap.web.cern.ch/project-cms-rpc-endcap/rpc/UpscopeHighEta/RPCDevelopements/RE31and41/Services/LV/Installation/Ivan/New3rdLVCable2Dec2019.xlsx" TargetMode="External"/><Relationship Id="rId1" Type="http://schemas.openxmlformats.org/officeDocument/2006/relationships/hyperlink" Target="http://project-cms-rpc-endcap.web.cern.ch/project-cms-rpc-endcap/rpc/UpscopeHighEta/RPCDevelopements/RE31and41/Services/LV/Tests/CableLength904Measu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43"/>
  <sheetViews>
    <sheetView topLeftCell="A10" workbookViewId="0">
      <selection activeCell="E3" sqref="E3:L7"/>
    </sheetView>
  </sheetViews>
  <sheetFormatPr defaultRowHeight="15" x14ac:dyDescent="0.25"/>
  <cols>
    <col min="10" max="10" width="9.7109375" bestFit="1" customWidth="1"/>
  </cols>
  <sheetData>
    <row r="3" spans="2:11" ht="28.5" x14ac:dyDescent="0.45">
      <c r="F3" s="4" t="s">
        <v>0</v>
      </c>
      <c r="G3" s="4"/>
      <c r="H3" s="4"/>
      <c r="I3" s="4"/>
    </row>
    <row r="4" spans="2:11" x14ac:dyDescent="0.25">
      <c r="F4" t="s">
        <v>4</v>
      </c>
    </row>
    <row r="5" spans="2:11" x14ac:dyDescent="0.25">
      <c r="E5" t="s">
        <v>1</v>
      </c>
    </row>
    <row r="7" spans="2:11" x14ac:dyDescent="0.25">
      <c r="I7" t="s">
        <v>2</v>
      </c>
      <c r="J7" s="1">
        <v>43801</v>
      </c>
    </row>
    <row r="9" spans="2:11" x14ac:dyDescent="0.25">
      <c r="D9" s="18"/>
      <c r="E9" s="18"/>
    </row>
    <row r="10" spans="2:11" x14ac:dyDescent="0.25">
      <c r="B10" t="s">
        <v>41</v>
      </c>
    </row>
    <row r="11" spans="2:11" ht="26.25" x14ac:dyDescent="0.4">
      <c r="E11" s="3" t="s">
        <v>5</v>
      </c>
    </row>
    <row r="12" spans="2:11" ht="18.75" x14ac:dyDescent="0.3">
      <c r="F12" s="2" t="s">
        <v>6</v>
      </c>
    </row>
    <row r="13" spans="2:11" ht="18.75" x14ac:dyDescent="0.3">
      <c r="F13" s="2"/>
    </row>
    <row r="14" spans="2:11" x14ac:dyDescent="0.25">
      <c r="G14" s="1">
        <v>43766</v>
      </c>
      <c r="K14" t="s">
        <v>7</v>
      </c>
    </row>
    <row r="17" spans="4:13" ht="30" x14ac:dyDescent="0.25">
      <c r="H17" s="5" t="s">
        <v>8</v>
      </c>
      <c r="I17" s="6" t="s">
        <v>9</v>
      </c>
      <c r="J17" s="7" t="s">
        <v>10</v>
      </c>
      <c r="K17" s="5" t="s">
        <v>11</v>
      </c>
      <c r="L17" s="5" t="s">
        <v>12</v>
      </c>
      <c r="M17" s="8" t="s">
        <v>13</v>
      </c>
    </row>
    <row r="18" spans="4:13" x14ac:dyDescent="0.25">
      <c r="H18" s="5" t="s">
        <v>14</v>
      </c>
      <c r="I18" s="9"/>
      <c r="J18" s="10"/>
      <c r="K18" s="5" t="s">
        <v>14</v>
      </c>
      <c r="L18" s="5"/>
    </row>
    <row r="19" spans="4:13" x14ac:dyDescent="0.25">
      <c r="H19" s="5" t="s">
        <v>15</v>
      </c>
      <c r="I19" s="5" t="s">
        <v>15</v>
      </c>
      <c r="J19" s="5"/>
      <c r="K19" s="5" t="s">
        <v>15</v>
      </c>
      <c r="L19" s="5" t="s">
        <v>15</v>
      </c>
      <c r="M19" s="5" t="s">
        <v>15</v>
      </c>
    </row>
    <row r="20" spans="4:13" x14ac:dyDescent="0.25">
      <c r="D20" s="11">
        <v>1</v>
      </c>
      <c r="E20" s="12" t="s">
        <v>16</v>
      </c>
      <c r="F20" s="12" t="s">
        <v>17</v>
      </c>
      <c r="G20" s="12" t="s">
        <v>18</v>
      </c>
      <c r="H20" s="13">
        <v>18.600000000000001</v>
      </c>
      <c r="I20" s="13">
        <v>0.6</v>
      </c>
      <c r="J20" s="13">
        <f>H20+I20</f>
        <v>19.200000000000003</v>
      </c>
      <c r="K20" s="12">
        <v>20.5</v>
      </c>
      <c r="L20" s="13">
        <f>K20-J20</f>
        <v>1.2999999999999972</v>
      </c>
      <c r="M20" s="11"/>
    </row>
    <row r="21" spans="4:13" x14ac:dyDescent="0.25">
      <c r="D21" s="11">
        <v>2</v>
      </c>
      <c r="E21" s="12" t="s">
        <v>16</v>
      </c>
      <c r="F21" s="12" t="s">
        <v>17</v>
      </c>
      <c r="G21" s="12" t="s">
        <v>19</v>
      </c>
      <c r="H21" s="13">
        <v>21.5</v>
      </c>
      <c r="I21" s="13">
        <v>0.6</v>
      </c>
      <c r="J21" s="13">
        <f t="shared" ref="J21:J37" si="0">H21+I21</f>
        <v>22.1</v>
      </c>
      <c r="K21" s="12">
        <v>23.4</v>
      </c>
      <c r="L21" s="13">
        <f t="shared" ref="L21:L37" si="1">K21-J21</f>
        <v>1.2999999999999972</v>
      </c>
      <c r="M21" s="11"/>
    </row>
    <row r="22" spans="4:13" x14ac:dyDescent="0.25">
      <c r="D22" s="11">
        <v>3</v>
      </c>
      <c r="E22" s="12" t="s">
        <v>16</v>
      </c>
      <c r="F22" s="12" t="s">
        <v>17</v>
      </c>
      <c r="G22" s="12" t="s">
        <v>20</v>
      </c>
      <c r="H22" s="13">
        <v>24.6</v>
      </c>
      <c r="I22" s="13">
        <v>0.6</v>
      </c>
      <c r="J22" s="13">
        <f t="shared" si="0"/>
        <v>25.200000000000003</v>
      </c>
      <c r="K22" s="12">
        <v>26.4</v>
      </c>
      <c r="L22" s="13">
        <f>K22-J22</f>
        <v>1.1999999999999957</v>
      </c>
      <c r="M22" s="11"/>
    </row>
    <row r="23" spans="4:13" x14ac:dyDescent="0.25">
      <c r="D23" s="11">
        <v>4</v>
      </c>
      <c r="E23" s="12" t="s">
        <v>16</v>
      </c>
      <c r="F23" s="12" t="s">
        <v>17</v>
      </c>
      <c r="G23" s="12" t="s">
        <v>21</v>
      </c>
      <c r="H23" s="13">
        <v>27.2</v>
      </c>
      <c r="I23" s="13">
        <v>0.6</v>
      </c>
      <c r="J23" s="13">
        <f t="shared" si="0"/>
        <v>27.8</v>
      </c>
      <c r="K23" s="12">
        <v>29.3</v>
      </c>
      <c r="L23" s="13">
        <f t="shared" si="1"/>
        <v>1.5</v>
      </c>
      <c r="M23" s="11"/>
    </row>
    <row r="24" spans="4:13" x14ac:dyDescent="0.25">
      <c r="D24" s="11">
        <v>5</v>
      </c>
      <c r="E24" s="12" t="s">
        <v>16</v>
      </c>
      <c r="F24" s="12" t="s">
        <v>17</v>
      </c>
      <c r="G24" s="12" t="s">
        <v>22</v>
      </c>
      <c r="H24" s="13">
        <v>29.8</v>
      </c>
      <c r="I24" s="13">
        <v>0.6</v>
      </c>
      <c r="J24" s="13">
        <f t="shared" si="0"/>
        <v>30.400000000000002</v>
      </c>
      <c r="K24" s="12">
        <v>32.299999999999997</v>
      </c>
      <c r="L24" s="13">
        <f>K24-J24</f>
        <v>1.899999999999995</v>
      </c>
      <c r="M24" s="11"/>
    </row>
    <row r="25" spans="4:13" x14ac:dyDescent="0.25">
      <c r="D25" s="11">
        <v>6</v>
      </c>
      <c r="E25" s="12" t="s">
        <v>23</v>
      </c>
      <c r="F25" s="12" t="s">
        <v>24</v>
      </c>
      <c r="G25" s="12" t="s">
        <v>25</v>
      </c>
      <c r="H25" s="14">
        <v>15.1</v>
      </c>
      <c r="I25" s="13">
        <v>0.6</v>
      </c>
      <c r="J25" s="13">
        <f t="shared" si="0"/>
        <v>15.7</v>
      </c>
      <c r="K25" s="12">
        <v>18.399999999999999</v>
      </c>
      <c r="L25" s="13"/>
      <c r="M25" s="13">
        <f>K25-J25</f>
        <v>2.6999999999999993</v>
      </c>
    </row>
    <row r="26" spans="4:13" x14ac:dyDescent="0.25">
      <c r="D26" s="11">
        <v>7</v>
      </c>
      <c r="E26" s="12" t="s">
        <v>23</v>
      </c>
      <c r="F26" s="12" t="s">
        <v>24</v>
      </c>
      <c r="G26" s="12" t="s">
        <v>26</v>
      </c>
      <c r="H26" s="14">
        <v>12.1</v>
      </c>
      <c r="I26" s="13">
        <v>0.6</v>
      </c>
      <c r="J26" s="13">
        <f t="shared" si="0"/>
        <v>12.7</v>
      </c>
      <c r="K26" s="12">
        <v>15.4</v>
      </c>
      <c r="L26" s="13"/>
      <c r="M26" s="13">
        <f t="shared" ref="M26:M27" si="2">K26-J26</f>
        <v>2.7000000000000011</v>
      </c>
    </row>
    <row r="27" spans="4:13" x14ac:dyDescent="0.25">
      <c r="D27" s="11">
        <v>8</v>
      </c>
      <c r="E27" s="12" t="s">
        <v>23</v>
      </c>
      <c r="F27" s="12" t="s">
        <v>24</v>
      </c>
      <c r="G27" s="12" t="s">
        <v>27</v>
      </c>
      <c r="H27" s="14">
        <v>9.5</v>
      </c>
      <c r="I27" s="13">
        <v>0.6</v>
      </c>
      <c r="J27" s="13">
        <f t="shared" si="0"/>
        <v>10.1</v>
      </c>
      <c r="K27" s="12">
        <v>12.5</v>
      </c>
      <c r="L27" s="13"/>
      <c r="M27" s="13">
        <f t="shared" si="2"/>
        <v>2.4000000000000004</v>
      </c>
    </row>
    <row r="28" spans="4:13" x14ac:dyDescent="0.25">
      <c r="D28" s="11">
        <v>9</v>
      </c>
      <c r="E28" s="12" t="s">
        <v>23</v>
      </c>
      <c r="F28" s="12" t="s">
        <v>24</v>
      </c>
      <c r="G28" s="12" t="s">
        <v>28</v>
      </c>
      <c r="H28" s="13">
        <v>8.1</v>
      </c>
      <c r="I28" s="13">
        <v>0.6</v>
      </c>
      <c r="J28" s="13">
        <f t="shared" si="0"/>
        <v>8.6999999999999993</v>
      </c>
      <c r="K28" s="12">
        <v>9.5</v>
      </c>
      <c r="L28" s="13">
        <f t="shared" si="1"/>
        <v>0.80000000000000071</v>
      </c>
      <c r="M28" s="11"/>
    </row>
    <row r="29" spans="4:13" x14ac:dyDescent="0.25">
      <c r="D29" s="11">
        <v>10</v>
      </c>
      <c r="E29" s="12" t="s">
        <v>23</v>
      </c>
      <c r="F29" s="12" t="s">
        <v>24</v>
      </c>
      <c r="G29" s="12" t="s">
        <v>29</v>
      </c>
      <c r="H29" s="13">
        <v>10.4</v>
      </c>
      <c r="I29" s="13">
        <v>0.6</v>
      </c>
      <c r="J29" s="13">
        <f t="shared" si="0"/>
        <v>11</v>
      </c>
      <c r="K29" s="12">
        <v>10.7</v>
      </c>
      <c r="L29" s="13">
        <f t="shared" si="1"/>
        <v>-0.30000000000000071</v>
      </c>
      <c r="M29" s="11"/>
    </row>
    <row r="30" spans="4:13" x14ac:dyDescent="0.25">
      <c r="D30" s="11">
        <v>11</v>
      </c>
      <c r="E30" s="12" t="s">
        <v>23</v>
      </c>
      <c r="F30" s="12" t="s">
        <v>24</v>
      </c>
      <c r="G30" s="12" t="s">
        <v>30</v>
      </c>
      <c r="H30" s="13">
        <v>13</v>
      </c>
      <c r="I30" s="13">
        <v>0.6</v>
      </c>
      <c r="J30" s="13">
        <f t="shared" si="0"/>
        <v>13.6</v>
      </c>
      <c r="K30" s="12">
        <v>13.6</v>
      </c>
      <c r="L30" s="13">
        <f t="shared" si="1"/>
        <v>0</v>
      </c>
      <c r="M30" s="11"/>
    </row>
    <row r="31" spans="4:13" x14ac:dyDescent="0.25">
      <c r="D31" s="11">
        <v>12</v>
      </c>
      <c r="E31" s="12" t="s">
        <v>23</v>
      </c>
      <c r="F31" s="12" t="s">
        <v>24</v>
      </c>
      <c r="G31" s="12" t="s">
        <v>31</v>
      </c>
      <c r="H31" s="13">
        <v>16.600000000000001</v>
      </c>
      <c r="I31" s="13">
        <v>0.6</v>
      </c>
      <c r="J31" s="13">
        <f t="shared" si="0"/>
        <v>17.200000000000003</v>
      </c>
      <c r="K31" s="12">
        <v>16.5</v>
      </c>
      <c r="L31" s="13">
        <f t="shared" si="1"/>
        <v>-0.70000000000000284</v>
      </c>
      <c r="M31" s="11"/>
    </row>
    <row r="32" spans="4:13" x14ac:dyDescent="0.25">
      <c r="D32" s="11">
        <v>13</v>
      </c>
      <c r="E32" s="12" t="s">
        <v>23</v>
      </c>
      <c r="F32" s="12" t="s">
        <v>24</v>
      </c>
      <c r="G32" s="12" t="s">
        <v>32</v>
      </c>
      <c r="H32" s="13">
        <v>18.3</v>
      </c>
      <c r="I32" s="13">
        <v>0.6</v>
      </c>
      <c r="J32" s="13">
        <f t="shared" si="0"/>
        <v>18.900000000000002</v>
      </c>
      <c r="K32" s="12">
        <v>20.2</v>
      </c>
      <c r="L32" s="13">
        <f t="shared" si="1"/>
        <v>1.2999999999999972</v>
      </c>
      <c r="M32" s="11"/>
    </row>
    <row r="33" spans="4:13" x14ac:dyDescent="0.25">
      <c r="D33" s="11">
        <v>14</v>
      </c>
      <c r="E33" s="12" t="s">
        <v>23</v>
      </c>
      <c r="F33" s="12" t="s">
        <v>24</v>
      </c>
      <c r="G33" s="12" t="s">
        <v>33</v>
      </c>
      <c r="H33" s="13">
        <v>20.8</v>
      </c>
      <c r="I33" s="13">
        <v>0.6</v>
      </c>
      <c r="J33" s="13">
        <f t="shared" si="0"/>
        <v>21.400000000000002</v>
      </c>
      <c r="K33" s="12">
        <v>23.5</v>
      </c>
      <c r="L33" s="13">
        <f t="shared" si="1"/>
        <v>2.0999999999999979</v>
      </c>
      <c r="M33" s="11"/>
    </row>
    <row r="34" spans="4:13" x14ac:dyDescent="0.25">
      <c r="D34" s="11">
        <v>15</v>
      </c>
      <c r="E34" s="12" t="s">
        <v>16</v>
      </c>
      <c r="F34" s="12" t="s">
        <v>17</v>
      </c>
      <c r="G34" s="12" t="s">
        <v>34</v>
      </c>
      <c r="H34" s="13">
        <v>14.1</v>
      </c>
      <c r="I34" s="13">
        <v>0.6</v>
      </c>
      <c r="J34" s="13">
        <f t="shared" si="0"/>
        <v>14.7</v>
      </c>
      <c r="K34" s="12">
        <v>18.3</v>
      </c>
      <c r="L34" s="13">
        <f t="shared" si="1"/>
        <v>3.6000000000000014</v>
      </c>
      <c r="M34" s="11"/>
    </row>
    <row r="35" spans="4:13" x14ac:dyDescent="0.25">
      <c r="D35" s="11">
        <v>16</v>
      </c>
      <c r="E35" s="12" t="s">
        <v>16</v>
      </c>
      <c r="F35" s="12" t="s">
        <v>17</v>
      </c>
      <c r="G35" s="12" t="s">
        <v>35</v>
      </c>
      <c r="H35" s="13">
        <v>12</v>
      </c>
      <c r="I35" s="13">
        <v>0.6</v>
      </c>
      <c r="J35" s="13">
        <f t="shared" si="0"/>
        <v>12.6</v>
      </c>
      <c r="K35" s="12">
        <v>15</v>
      </c>
      <c r="L35" s="13">
        <f t="shared" si="1"/>
        <v>2.4000000000000004</v>
      </c>
      <c r="M35" s="11"/>
    </row>
    <row r="36" spans="4:13" x14ac:dyDescent="0.25">
      <c r="D36" s="11">
        <v>17</v>
      </c>
      <c r="E36" s="12" t="s">
        <v>16</v>
      </c>
      <c r="F36" s="12" t="s">
        <v>17</v>
      </c>
      <c r="G36" s="12" t="s">
        <v>36</v>
      </c>
      <c r="H36" s="13">
        <v>13</v>
      </c>
      <c r="I36" s="13">
        <v>0.6</v>
      </c>
      <c r="J36" s="13">
        <f t="shared" si="0"/>
        <v>13.6</v>
      </c>
      <c r="K36" s="12">
        <v>14.7</v>
      </c>
      <c r="L36" s="13">
        <f t="shared" si="1"/>
        <v>1.0999999999999996</v>
      </c>
      <c r="M36" s="11"/>
    </row>
    <row r="37" spans="4:13" x14ac:dyDescent="0.25">
      <c r="D37" s="11">
        <v>18</v>
      </c>
      <c r="E37" s="12" t="s">
        <v>16</v>
      </c>
      <c r="F37" s="12" t="s">
        <v>17</v>
      </c>
      <c r="G37" s="12" t="s">
        <v>37</v>
      </c>
      <c r="H37" s="13">
        <v>16.600000000000001</v>
      </c>
      <c r="I37" s="13">
        <v>0.6</v>
      </c>
      <c r="J37" s="13">
        <f t="shared" si="0"/>
        <v>17.200000000000003</v>
      </c>
      <c r="K37" s="12">
        <v>17.5</v>
      </c>
      <c r="L37" s="13">
        <f t="shared" si="1"/>
        <v>0.29999999999999716</v>
      </c>
      <c r="M37" s="11"/>
    </row>
    <row r="38" spans="4:13" x14ac:dyDescent="0.25">
      <c r="D38" s="11"/>
      <c r="E38" s="15"/>
      <c r="F38" s="15"/>
      <c r="G38" s="15"/>
      <c r="H38" s="16"/>
      <c r="I38" s="16"/>
      <c r="J38" s="16"/>
      <c r="K38" s="15"/>
      <c r="L38" s="16"/>
      <c r="M38" s="11"/>
    </row>
    <row r="39" spans="4:13" x14ac:dyDescent="0.25">
      <c r="D39" s="11"/>
      <c r="E39" s="15"/>
      <c r="F39" s="15"/>
      <c r="G39" s="15"/>
      <c r="H39" s="16"/>
      <c r="I39" s="13" t="s">
        <v>38</v>
      </c>
      <c r="J39" s="13">
        <f>SUM(J20:J37)</f>
        <v>312.10000000000002</v>
      </c>
      <c r="K39" s="12">
        <f>SUM(K20:K37)</f>
        <v>337.69999999999993</v>
      </c>
      <c r="L39" s="16"/>
      <c r="M39" s="11"/>
    </row>
    <row r="40" spans="4:13" x14ac:dyDescent="0.25">
      <c r="D40" s="11"/>
      <c r="E40" s="15"/>
      <c r="F40" s="15"/>
      <c r="G40" s="15"/>
      <c r="H40" s="16"/>
      <c r="I40" s="16"/>
      <c r="J40" s="16"/>
      <c r="K40" s="15"/>
      <c r="L40" s="16"/>
      <c r="M40" s="11"/>
    </row>
    <row r="42" spans="4:13" x14ac:dyDescent="0.25">
      <c r="E42" s="17" t="s">
        <v>39</v>
      </c>
    </row>
    <row r="43" spans="4:13" x14ac:dyDescent="0.25">
      <c r="E43" t="s">
        <v>40</v>
      </c>
    </row>
  </sheetData>
  <mergeCells count="1">
    <mergeCell ref="I17:I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7" workbookViewId="0">
      <selection activeCell="G38" sqref="G38"/>
    </sheetView>
  </sheetViews>
  <sheetFormatPr defaultRowHeight="15" x14ac:dyDescent="0.25"/>
  <cols>
    <col min="6" max="6" width="10.5703125" customWidth="1"/>
    <col min="9" max="9" width="10.7109375" customWidth="1"/>
  </cols>
  <sheetData>
    <row r="1" spans="1:11" x14ac:dyDescent="0.25">
      <c r="A1" t="s">
        <v>42</v>
      </c>
    </row>
    <row r="3" spans="1:11" ht="28.5" x14ac:dyDescent="0.45">
      <c r="E3" s="4" t="s">
        <v>0</v>
      </c>
      <c r="F3" s="4"/>
      <c r="G3" s="4"/>
      <c r="H3" s="4"/>
    </row>
    <row r="4" spans="1:11" x14ac:dyDescent="0.25">
      <c r="E4" t="s">
        <v>4</v>
      </c>
    </row>
    <row r="5" spans="1:11" x14ac:dyDescent="0.25">
      <c r="D5" t="s">
        <v>1</v>
      </c>
    </row>
    <row r="7" spans="1:11" x14ac:dyDescent="0.25">
      <c r="H7" t="s">
        <v>2</v>
      </c>
      <c r="I7" s="1">
        <v>43801</v>
      </c>
    </row>
    <row r="8" spans="1:11" x14ac:dyDescent="0.25">
      <c r="B8" t="s">
        <v>72</v>
      </c>
      <c r="I8" s="1"/>
    </row>
    <row r="9" spans="1:11" x14ac:dyDescent="0.25">
      <c r="B9" s="24" t="s">
        <v>73</v>
      </c>
      <c r="I9" s="1"/>
    </row>
    <row r="11" spans="1:11" ht="21" x14ac:dyDescent="0.35">
      <c r="D11" s="19" t="s">
        <v>43</v>
      </c>
    </row>
    <row r="12" spans="1:11" x14ac:dyDescent="0.25">
      <c r="F12" t="s">
        <v>44</v>
      </c>
    </row>
    <row r="13" spans="1:11" x14ac:dyDescent="0.25">
      <c r="F13" s="1">
        <v>43684</v>
      </c>
      <c r="I13" t="s">
        <v>45</v>
      </c>
    </row>
    <row r="14" spans="1:11" x14ac:dyDescent="0.25">
      <c r="F14" s="1"/>
    </row>
    <row r="15" spans="1:11" x14ac:dyDescent="0.25">
      <c r="F15" s="20" t="s">
        <v>46</v>
      </c>
      <c r="G15" t="s">
        <v>47</v>
      </c>
    </row>
    <row r="16" spans="1:11" x14ac:dyDescent="0.25">
      <c r="B16" t="s">
        <v>3</v>
      </c>
      <c r="D16" s="20" t="s">
        <v>48</v>
      </c>
      <c r="E16" t="s">
        <v>49</v>
      </c>
      <c r="F16" s="20"/>
      <c r="G16" s="5">
        <v>1.5</v>
      </c>
      <c r="K16" t="s">
        <v>50</v>
      </c>
    </row>
    <row r="17" spans="2:11" x14ac:dyDescent="0.25">
      <c r="D17" s="6"/>
      <c r="E17" t="s">
        <v>51</v>
      </c>
      <c r="F17" s="12">
        <v>1.8</v>
      </c>
      <c r="G17" s="5" t="s">
        <v>15</v>
      </c>
      <c r="K17" s="5" t="s">
        <v>15</v>
      </c>
    </row>
    <row r="18" spans="2:11" x14ac:dyDescent="0.25">
      <c r="D18" s="12" t="s">
        <v>15</v>
      </c>
      <c r="E18" s="12" t="s">
        <v>15</v>
      </c>
      <c r="F18" s="12" t="s">
        <v>15</v>
      </c>
      <c r="G18" s="5"/>
    </row>
    <row r="19" spans="2:11" x14ac:dyDescent="0.25">
      <c r="B19" s="5" t="s">
        <v>52</v>
      </c>
      <c r="C19" s="12">
        <v>1</v>
      </c>
      <c r="D19" s="12">
        <v>16.600000000000001</v>
      </c>
      <c r="E19" s="12">
        <f>D19-0</f>
        <v>16.600000000000001</v>
      </c>
      <c r="F19" s="12">
        <f>E19+F$10</f>
        <v>16.600000000000001</v>
      </c>
      <c r="G19" s="12">
        <f>F19+G$7</f>
        <v>16.600000000000001</v>
      </c>
      <c r="I19" s="21" t="s">
        <v>53</v>
      </c>
      <c r="J19" s="13">
        <v>19.899000000000001</v>
      </c>
      <c r="K19" s="13">
        <f>J19-G19</f>
        <v>3.2989999999999995</v>
      </c>
    </row>
    <row r="20" spans="2:11" x14ac:dyDescent="0.25">
      <c r="B20" s="5" t="s">
        <v>52</v>
      </c>
      <c r="C20" s="12">
        <v>2</v>
      </c>
      <c r="D20" s="12">
        <v>19.3</v>
      </c>
      <c r="E20" s="12">
        <f t="shared" ref="E20:E23" si="0">D20-0</f>
        <v>19.3</v>
      </c>
      <c r="F20" s="12">
        <f t="shared" ref="F20:F36" si="1">E20+F$10</f>
        <v>19.3</v>
      </c>
      <c r="G20" s="12">
        <f t="shared" ref="G20:G36" si="2">F20+G$7</f>
        <v>19.3</v>
      </c>
      <c r="I20" s="21" t="s">
        <v>54</v>
      </c>
      <c r="J20" s="13">
        <v>22.7073</v>
      </c>
      <c r="K20" s="13">
        <f t="shared" ref="K20:K36" si="3">J20-G20</f>
        <v>3.4072999999999993</v>
      </c>
    </row>
    <row r="21" spans="2:11" x14ac:dyDescent="0.25">
      <c r="B21" s="5" t="s">
        <v>52</v>
      </c>
      <c r="C21" s="12">
        <v>3</v>
      </c>
      <c r="D21" s="12">
        <v>22.9</v>
      </c>
      <c r="E21" s="12">
        <f t="shared" si="0"/>
        <v>22.9</v>
      </c>
      <c r="F21" s="12">
        <f t="shared" si="1"/>
        <v>22.9</v>
      </c>
      <c r="G21" s="12">
        <f t="shared" si="2"/>
        <v>22.9</v>
      </c>
      <c r="I21" s="21" t="s">
        <v>55</v>
      </c>
      <c r="J21" s="13">
        <v>25.636600000000001</v>
      </c>
      <c r="K21" s="13">
        <f t="shared" si="3"/>
        <v>2.7366000000000028</v>
      </c>
    </row>
    <row r="22" spans="2:11" x14ac:dyDescent="0.25">
      <c r="B22" s="5" t="s">
        <v>52</v>
      </c>
      <c r="C22" s="12">
        <v>4</v>
      </c>
      <c r="D22" s="12">
        <v>24.5</v>
      </c>
      <c r="E22" s="12">
        <f t="shared" si="0"/>
        <v>24.5</v>
      </c>
      <c r="F22" s="12">
        <f t="shared" si="1"/>
        <v>24.5</v>
      </c>
      <c r="G22" s="12">
        <f t="shared" si="2"/>
        <v>24.5</v>
      </c>
      <c r="I22" s="21" t="s">
        <v>56</v>
      </c>
      <c r="J22" s="13">
        <v>28.761699999999998</v>
      </c>
      <c r="K22" s="13">
        <f t="shared" si="3"/>
        <v>4.2616999999999976</v>
      </c>
    </row>
    <row r="23" spans="2:11" x14ac:dyDescent="0.25">
      <c r="B23" s="5" t="s">
        <v>52</v>
      </c>
      <c r="C23" s="12">
        <v>5</v>
      </c>
      <c r="D23" s="12">
        <v>27.2</v>
      </c>
      <c r="E23" s="12">
        <f t="shared" si="0"/>
        <v>27.2</v>
      </c>
      <c r="F23" s="12">
        <f t="shared" si="1"/>
        <v>27.2</v>
      </c>
      <c r="G23" s="12">
        <f t="shared" si="2"/>
        <v>27.2</v>
      </c>
      <c r="I23" s="21" t="s">
        <v>57</v>
      </c>
      <c r="J23" s="13">
        <v>31.571100000000001</v>
      </c>
      <c r="K23" s="13">
        <f t="shared" si="3"/>
        <v>4.371100000000002</v>
      </c>
    </row>
    <row r="24" spans="2:11" x14ac:dyDescent="0.25">
      <c r="B24" s="5" t="s">
        <v>58</v>
      </c>
      <c r="C24" s="12">
        <v>6</v>
      </c>
      <c r="D24" s="12">
        <v>14.4</v>
      </c>
      <c r="E24" s="12">
        <f t="shared" ref="E24:E32" si="4">D24-0.4</f>
        <v>14</v>
      </c>
      <c r="F24" s="12">
        <f t="shared" si="1"/>
        <v>14</v>
      </c>
      <c r="G24" s="12">
        <f t="shared" si="2"/>
        <v>14</v>
      </c>
      <c r="I24" s="21" t="s">
        <v>59</v>
      </c>
      <c r="J24" s="13">
        <v>20.600800000000003</v>
      </c>
      <c r="K24" s="13">
        <f t="shared" si="3"/>
        <v>6.6008000000000031</v>
      </c>
    </row>
    <row r="25" spans="2:11" x14ac:dyDescent="0.25">
      <c r="B25" s="5" t="s">
        <v>58</v>
      </c>
      <c r="C25" s="12">
        <v>7</v>
      </c>
      <c r="D25" s="12">
        <v>11.9</v>
      </c>
      <c r="E25" s="12">
        <f t="shared" si="4"/>
        <v>11.5</v>
      </c>
      <c r="F25" s="12">
        <f t="shared" si="1"/>
        <v>11.5</v>
      </c>
      <c r="G25" s="12">
        <f t="shared" si="2"/>
        <v>11.5</v>
      </c>
      <c r="I25" s="21" t="s">
        <v>60</v>
      </c>
      <c r="J25" s="13">
        <v>17.671500000000002</v>
      </c>
      <c r="K25" s="13">
        <f t="shared" si="3"/>
        <v>6.1715000000000018</v>
      </c>
    </row>
    <row r="26" spans="2:11" x14ac:dyDescent="0.25">
      <c r="B26" s="5" t="s">
        <v>58</v>
      </c>
      <c r="C26" s="12">
        <v>8</v>
      </c>
      <c r="D26" s="12">
        <v>9.1999999999999993</v>
      </c>
      <c r="E26" s="12">
        <f t="shared" si="4"/>
        <v>8.7999999999999989</v>
      </c>
      <c r="F26" s="12">
        <f t="shared" si="1"/>
        <v>8.7999999999999989</v>
      </c>
      <c r="G26" s="12">
        <f t="shared" si="2"/>
        <v>8.7999999999999989</v>
      </c>
      <c r="I26" s="21" t="s">
        <v>61</v>
      </c>
      <c r="J26" s="13">
        <v>14.8621</v>
      </c>
      <c r="K26" s="13">
        <f t="shared" si="3"/>
        <v>6.0621000000000009</v>
      </c>
    </row>
    <row r="27" spans="2:11" x14ac:dyDescent="0.25">
      <c r="B27" s="5" t="s">
        <v>58</v>
      </c>
      <c r="C27" s="12">
        <v>9</v>
      </c>
      <c r="D27" s="12">
        <v>8.3000000000000007</v>
      </c>
      <c r="E27" s="12">
        <f>D27-0.4</f>
        <v>7.9</v>
      </c>
      <c r="F27" s="12">
        <f t="shared" si="1"/>
        <v>7.9</v>
      </c>
      <c r="G27" s="12">
        <f t="shared" si="2"/>
        <v>7.9</v>
      </c>
      <c r="I27" s="21" t="s">
        <v>62</v>
      </c>
      <c r="J27" s="13">
        <v>11.737</v>
      </c>
      <c r="K27" s="13">
        <f t="shared" si="3"/>
        <v>3.8369999999999997</v>
      </c>
    </row>
    <row r="28" spans="2:11" x14ac:dyDescent="0.25">
      <c r="B28" s="5" t="s">
        <v>58</v>
      </c>
      <c r="C28" s="12">
        <v>10</v>
      </c>
      <c r="D28" s="12">
        <v>10.5</v>
      </c>
      <c r="E28" s="12">
        <f t="shared" si="4"/>
        <v>10.1</v>
      </c>
      <c r="F28" s="12">
        <f t="shared" si="1"/>
        <v>10.1</v>
      </c>
      <c r="G28" s="12">
        <f t="shared" si="2"/>
        <v>10.1</v>
      </c>
      <c r="I28" s="21" t="s">
        <v>63</v>
      </c>
      <c r="J28" s="13">
        <v>10.085900000000001</v>
      </c>
      <c r="K28" s="13">
        <f t="shared" si="3"/>
        <v>-1.4099999999999113E-2</v>
      </c>
    </row>
    <row r="29" spans="2:11" x14ac:dyDescent="0.25">
      <c r="B29" s="5" t="s">
        <v>58</v>
      </c>
      <c r="C29" s="12">
        <v>11</v>
      </c>
      <c r="D29" s="12">
        <v>13.7</v>
      </c>
      <c r="E29" s="12">
        <f t="shared" si="4"/>
        <v>13.299999999999999</v>
      </c>
      <c r="F29" s="12">
        <f t="shared" si="1"/>
        <v>13.299999999999999</v>
      </c>
      <c r="G29" s="12">
        <f t="shared" si="2"/>
        <v>13.299999999999999</v>
      </c>
      <c r="I29" s="21" t="s">
        <v>64</v>
      </c>
      <c r="J29" s="13">
        <v>12.8942</v>
      </c>
      <c r="K29" s="13">
        <f t="shared" si="3"/>
        <v>-0.40579999999999927</v>
      </c>
    </row>
    <row r="30" spans="2:11" x14ac:dyDescent="0.25">
      <c r="B30" s="5" t="s">
        <v>58</v>
      </c>
      <c r="C30" s="12">
        <v>12</v>
      </c>
      <c r="D30" s="12">
        <v>16.2</v>
      </c>
      <c r="E30" s="12">
        <f t="shared" si="4"/>
        <v>15.799999999999999</v>
      </c>
      <c r="F30" s="12">
        <f t="shared" si="1"/>
        <v>15.799999999999999</v>
      </c>
      <c r="G30" s="12">
        <f t="shared" si="2"/>
        <v>15.799999999999999</v>
      </c>
      <c r="I30" s="21" t="s">
        <v>65</v>
      </c>
      <c r="J30" s="13">
        <v>15.842199999999998</v>
      </c>
      <c r="K30" s="13">
        <f t="shared" si="3"/>
        <v>4.2199999999999349E-2</v>
      </c>
    </row>
    <row r="31" spans="2:11" x14ac:dyDescent="0.25">
      <c r="B31" s="5" t="s">
        <v>58</v>
      </c>
      <c r="C31" s="12">
        <v>13</v>
      </c>
      <c r="D31" s="12">
        <v>18.8</v>
      </c>
      <c r="E31" s="12">
        <f t="shared" si="4"/>
        <v>18.400000000000002</v>
      </c>
      <c r="F31" s="12">
        <f t="shared" si="1"/>
        <v>18.400000000000002</v>
      </c>
      <c r="G31" s="12">
        <f t="shared" si="2"/>
        <v>18.400000000000002</v>
      </c>
      <c r="I31" s="21" t="s">
        <v>66</v>
      </c>
      <c r="J31" s="13">
        <v>19.5701</v>
      </c>
      <c r="K31" s="13">
        <f t="shared" si="3"/>
        <v>1.1700999999999979</v>
      </c>
    </row>
    <row r="32" spans="2:11" x14ac:dyDescent="0.25">
      <c r="B32" s="5" t="s">
        <v>58</v>
      </c>
      <c r="C32" s="12">
        <v>14</v>
      </c>
      <c r="D32" s="12">
        <v>20.5</v>
      </c>
      <c r="E32" s="12">
        <f t="shared" si="4"/>
        <v>20.100000000000001</v>
      </c>
      <c r="F32" s="12">
        <f t="shared" si="1"/>
        <v>20.100000000000001</v>
      </c>
      <c r="G32" s="12">
        <f t="shared" si="2"/>
        <v>20.100000000000001</v>
      </c>
      <c r="I32" s="21" t="s">
        <v>67</v>
      </c>
      <c r="J32" s="13">
        <v>22.447700000000001</v>
      </c>
      <c r="K32" s="13">
        <f t="shared" si="3"/>
        <v>2.3476999999999997</v>
      </c>
    </row>
    <row r="33" spans="2:11" x14ac:dyDescent="0.25">
      <c r="B33" s="5" t="s">
        <v>52</v>
      </c>
      <c r="C33" s="12">
        <v>15</v>
      </c>
      <c r="D33" s="12">
        <v>13.3</v>
      </c>
      <c r="E33" s="12">
        <f>D33</f>
        <v>13.3</v>
      </c>
      <c r="F33" s="12">
        <f t="shared" si="1"/>
        <v>13.3</v>
      </c>
      <c r="G33" s="12">
        <f t="shared" si="2"/>
        <v>13.3</v>
      </c>
      <c r="I33" s="21" t="s">
        <v>68</v>
      </c>
      <c r="J33" s="13">
        <v>20.667900000000003</v>
      </c>
      <c r="K33" s="13">
        <f t="shared" si="3"/>
        <v>7.3679000000000023</v>
      </c>
    </row>
    <row r="34" spans="2:11" x14ac:dyDescent="0.25">
      <c r="B34" s="5" t="s">
        <v>52</v>
      </c>
      <c r="C34" s="12">
        <v>16</v>
      </c>
      <c r="D34" s="12">
        <v>10.8</v>
      </c>
      <c r="E34" s="12">
        <f t="shared" ref="E34:E36" si="5">D34</f>
        <v>10.8</v>
      </c>
      <c r="F34" s="12">
        <f t="shared" si="1"/>
        <v>10.8</v>
      </c>
      <c r="G34" s="12">
        <f t="shared" si="2"/>
        <v>10.8</v>
      </c>
      <c r="I34" s="21" t="s">
        <v>69</v>
      </c>
      <c r="J34" s="13">
        <v>17.295300000000001</v>
      </c>
      <c r="K34" s="13">
        <f t="shared" si="3"/>
        <v>6.4953000000000003</v>
      </c>
    </row>
    <row r="35" spans="2:11" x14ac:dyDescent="0.25">
      <c r="B35" s="5" t="s">
        <v>52</v>
      </c>
      <c r="C35" s="12">
        <v>17</v>
      </c>
      <c r="D35" s="12">
        <v>11.6</v>
      </c>
      <c r="E35" s="12">
        <f t="shared" si="5"/>
        <v>11.6</v>
      </c>
      <c r="F35" s="12">
        <f t="shared" si="1"/>
        <v>11.6</v>
      </c>
      <c r="G35" s="12">
        <f t="shared" si="2"/>
        <v>11.6</v>
      </c>
      <c r="I35" s="21" t="s">
        <v>70</v>
      </c>
      <c r="J35" s="13">
        <v>14.4177</v>
      </c>
      <c r="K35" s="13">
        <f t="shared" si="3"/>
        <v>2.8177000000000003</v>
      </c>
    </row>
    <row r="36" spans="2:11" x14ac:dyDescent="0.25">
      <c r="B36" s="5" t="s">
        <v>52</v>
      </c>
      <c r="C36" s="12">
        <v>18</v>
      </c>
      <c r="D36" s="12">
        <v>14.9</v>
      </c>
      <c r="E36" s="12">
        <f t="shared" si="5"/>
        <v>14.9</v>
      </c>
      <c r="F36" s="12">
        <f t="shared" si="1"/>
        <v>14.9</v>
      </c>
      <c r="G36" s="12">
        <f t="shared" si="2"/>
        <v>14.9</v>
      </c>
      <c r="I36" s="21" t="s">
        <v>71</v>
      </c>
      <c r="J36" s="13">
        <v>16.951000000000001</v>
      </c>
      <c r="K36" s="13">
        <f t="shared" si="3"/>
        <v>2.0510000000000002</v>
      </c>
    </row>
    <row r="38" spans="2:11" x14ac:dyDescent="0.25">
      <c r="G38" s="25">
        <f>SUM(G19:G36)</f>
        <v>281.00000000000006</v>
      </c>
      <c r="I38" s="22" t="s">
        <v>38</v>
      </c>
      <c r="J38" s="23">
        <f>SUM(J19:J36)</f>
        <v>343.61910000000006</v>
      </c>
    </row>
  </sheetData>
  <mergeCells count="2">
    <mergeCell ref="F15:F16"/>
    <mergeCell ref="D16:D17"/>
  </mergeCells>
  <hyperlinks>
    <hyperlink ref="B9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tabSelected="1" workbookViewId="0">
      <selection activeCell="I4" sqref="I4"/>
    </sheetView>
  </sheetViews>
  <sheetFormatPr defaultRowHeight="15" x14ac:dyDescent="0.25"/>
  <cols>
    <col min="9" max="9" width="10.5703125" customWidth="1"/>
  </cols>
  <sheetData>
    <row r="1" spans="2:9" ht="26.25" x14ac:dyDescent="0.4">
      <c r="B1" s="3" t="s">
        <v>88</v>
      </c>
    </row>
    <row r="2" spans="2:9" ht="15.75" customHeight="1" x14ac:dyDescent="0.4">
      <c r="B2" s="3"/>
    </row>
    <row r="3" spans="2:9" ht="17.25" customHeight="1" x14ac:dyDescent="0.4">
      <c r="B3" s="3"/>
      <c r="H3" t="s">
        <v>89</v>
      </c>
      <c r="I3" s="1">
        <v>43801</v>
      </c>
    </row>
    <row r="4" spans="2:9" x14ac:dyDescent="0.25">
      <c r="I4" s="1">
        <v>43804</v>
      </c>
    </row>
    <row r="5" spans="2:9" x14ac:dyDescent="0.25">
      <c r="E5" s="12" t="s">
        <v>74</v>
      </c>
      <c r="G5" s="12" t="s">
        <v>3</v>
      </c>
    </row>
    <row r="6" spans="2:9" x14ac:dyDescent="0.25">
      <c r="E6" s="11"/>
      <c r="G6" s="11"/>
    </row>
    <row r="7" spans="2:9" x14ac:dyDescent="0.25">
      <c r="B7" s="5" t="s">
        <v>8</v>
      </c>
      <c r="C7" s="5" t="s">
        <v>75</v>
      </c>
      <c r="D7" s="12" t="s">
        <v>15</v>
      </c>
      <c r="E7" s="12">
        <v>312</v>
      </c>
      <c r="G7" s="12">
        <v>281</v>
      </c>
    </row>
    <row r="8" spans="2:9" x14ac:dyDescent="0.25">
      <c r="D8" s="11"/>
      <c r="E8" s="11"/>
      <c r="G8" s="11"/>
    </row>
    <row r="9" spans="2:9" x14ac:dyDescent="0.25">
      <c r="B9" s="5" t="s">
        <v>76</v>
      </c>
      <c r="D9" s="12" t="s">
        <v>15</v>
      </c>
      <c r="E9" s="12">
        <v>338</v>
      </c>
      <c r="G9" s="12">
        <v>344</v>
      </c>
    </row>
    <row r="10" spans="2:9" x14ac:dyDescent="0.25">
      <c r="D10" s="11"/>
      <c r="E10" s="11"/>
      <c r="G10" s="11"/>
    </row>
    <row r="11" spans="2:9" x14ac:dyDescent="0.25">
      <c r="B11" s="5" t="s">
        <v>77</v>
      </c>
      <c r="C11">
        <v>-1</v>
      </c>
      <c r="D11" s="12" t="s">
        <v>15</v>
      </c>
      <c r="E11" s="12">
        <f>ROUNDUP(E9,C11)</f>
        <v>340</v>
      </c>
      <c r="G11" s="12">
        <f>ROUNDUP(G9,C11)</f>
        <v>350</v>
      </c>
    </row>
    <row r="12" spans="2:9" x14ac:dyDescent="0.25">
      <c r="D12" s="11"/>
      <c r="E12" s="11"/>
      <c r="G12" s="11"/>
    </row>
    <row r="13" spans="2:9" x14ac:dyDescent="0.25">
      <c r="B13" t="s">
        <v>78</v>
      </c>
      <c r="D13" s="11"/>
      <c r="E13" s="12">
        <f>E11*($B14+($C14/100))</f>
        <v>408</v>
      </c>
      <c r="G13" s="12">
        <f>G11*($B14+($C14/100))</f>
        <v>420</v>
      </c>
    </row>
    <row r="14" spans="2:9" x14ac:dyDescent="0.25">
      <c r="B14" s="5">
        <v>1</v>
      </c>
      <c r="C14" s="5">
        <v>20</v>
      </c>
      <c r="E14" s="11"/>
      <c r="G14" s="11"/>
    </row>
    <row r="15" spans="2:9" x14ac:dyDescent="0.25">
      <c r="E15" s="11"/>
      <c r="G15" s="11"/>
    </row>
    <row r="16" spans="2:9" x14ac:dyDescent="0.25">
      <c r="C16" t="s">
        <v>79</v>
      </c>
      <c r="E16" s="12">
        <f>E13+G13</f>
        <v>828</v>
      </c>
      <c r="F16" s="12" t="s">
        <v>15</v>
      </c>
      <c r="G16" s="11"/>
    </row>
    <row r="17" spans="3:10" x14ac:dyDescent="0.25">
      <c r="E17" s="11"/>
      <c r="F17" s="11"/>
      <c r="G17" s="11"/>
    </row>
    <row r="18" spans="3:10" x14ac:dyDescent="0.25">
      <c r="C18" t="s">
        <v>80</v>
      </c>
      <c r="E18" s="12">
        <f>E16*2</f>
        <v>1656</v>
      </c>
      <c r="F18" s="12" t="s">
        <v>15</v>
      </c>
      <c r="G18" s="11"/>
    </row>
    <row r="19" spans="3:10" x14ac:dyDescent="0.25">
      <c r="E19" s="11"/>
      <c r="F19" s="11"/>
      <c r="G19" s="11"/>
    </row>
    <row r="20" spans="3:10" x14ac:dyDescent="0.25">
      <c r="C20" t="s">
        <v>81</v>
      </c>
      <c r="E20" s="11"/>
      <c r="F20" s="11"/>
      <c r="G20" s="11"/>
    </row>
    <row r="21" spans="3:10" x14ac:dyDescent="0.25">
      <c r="C21" t="s">
        <v>83</v>
      </c>
      <c r="E21" s="12">
        <v>500</v>
      </c>
      <c r="F21" s="12" t="s">
        <v>15</v>
      </c>
      <c r="G21" s="11"/>
    </row>
    <row r="22" spans="3:10" x14ac:dyDescent="0.25">
      <c r="E22" s="11"/>
      <c r="F22" s="11"/>
      <c r="G22" s="11"/>
    </row>
    <row r="23" spans="3:10" x14ac:dyDescent="0.25">
      <c r="C23" t="s">
        <v>82</v>
      </c>
      <c r="E23" s="12">
        <f>E18-E21</f>
        <v>1156</v>
      </c>
      <c r="F23" s="12" t="s">
        <v>15</v>
      </c>
      <c r="G23" s="11"/>
    </row>
    <row r="24" spans="3:10" x14ac:dyDescent="0.25">
      <c r="E24" s="15"/>
      <c r="F24" s="15"/>
      <c r="G24" s="11"/>
    </row>
    <row r="25" spans="3:10" x14ac:dyDescent="0.25">
      <c r="E25" s="11"/>
      <c r="G25" t="s">
        <v>91</v>
      </c>
      <c r="I25" s="5" t="s">
        <v>38</v>
      </c>
    </row>
    <row r="26" spans="3:10" x14ac:dyDescent="0.25">
      <c r="E26" s="11"/>
      <c r="I26" s="18"/>
    </row>
    <row r="27" spans="3:10" x14ac:dyDescent="0.25">
      <c r="C27" t="s">
        <v>84</v>
      </c>
      <c r="E27" s="12">
        <v>1200</v>
      </c>
      <c r="F27" s="12" t="s">
        <v>15</v>
      </c>
      <c r="G27" s="5">
        <v>2.19</v>
      </c>
      <c r="I27" s="5">
        <f>G27*E27</f>
        <v>2628</v>
      </c>
      <c r="J27" s="27" t="s">
        <v>90</v>
      </c>
    </row>
    <row r="28" spans="3:10" x14ac:dyDescent="0.25">
      <c r="C28" t="s">
        <v>84</v>
      </c>
      <c r="E28" s="12">
        <v>1500</v>
      </c>
      <c r="F28" s="12" t="s">
        <v>15</v>
      </c>
      <c r="G28" s="5">
        <v>2.19</v>
      </c>
      <c r="I28" s="5">
        <f t="shared" ref="I28:I30" si="0">G28*E28</f>
        <v>3285</v>
      </c>
    </row>
    <row r="29" spans="3:10" x14ac:dyDescent="0.25">
      <c r="E29" s="12">
        <v>2000</v>
      </c>
      <c r="F29" s="26" t="s">
        <v>15</v>
      </c>
      <c r="G29" s="5">
        <v>1.82</v>
      </c>
      <c r="I29" s="5">
        <f t="shared" si="0"/>
        <v>3640</v>
      </c>
    </row>
    <row r="30" spans="3:10" x14ac:dyDescent="0.25">
      <c r="C30" t="s">
        <v>85</v>
      </c>
      <c r="E30" s="26">
        <v>3500</v>
      </c>
      <c r="F30" s="26" t="s">
        <v>15</v>
      </c>
      <c r="G30" s="5">
        <v>1.62</v>
      </c>
      <c r="I30" s="5">
        <f t="shared" si="0"/>
        <v>5670</v>
      </c>
    </row>
    <row r="33" spans="3:3" x14ac:dyDescent="0.25">
      <c r="C33" t="s">
        <v>86</v>
      </c>
    </row>
    <row r="34" spans="3:3" x14ac:dyDescent="0.25">
      <c r="C34" s="24" t="s">
        <v>87</v>
      </c>
    </row>
    <row r="36" spans="3:3" x14ac:dyDescent="0.25">
      <c r="C36" t="s">
        <v>92</v>
      </c>
    </row>
    <row r="37" spans="3:3" x14ac:dyDescent="0.25">
      <c r="C37" s="24" t="s">
        <v>93</v>
      </c>
    </row>
  </sheetData>
  <hyperlinks>
    <hyperlink ref="C34" r:id="rId1"/>
    <hyperlink ref="C37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RE31</vt:lpstr>
      <vt:lpstr>RE41</vt:lpstr>
      <vt:lpstr>Total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2019-12-02T14:52:28Z</dcterms:created>
  <dcterms:modified xsi:type="dcterms:W3CDTF">2019-12-05T16:49:17Z</dcterms:modified>
</cp:coreProperties>
</file>